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ounts" sheetId="1" state="visible" r:id="rId2"/>
    <sheet name="Sheet3" sheetId="2" state="visible" r:id="rId3"/>
  </sheets>
  <definedNames>
    <definedName function="false" hidden="false" localSheetId="0" name="_xlnm.Print_Area" vbProcedure="false">Accounts!$A$1:$AH$49</definedName>
    <definedName function="false" hidden="true" localSheetId="0" name="_xlnm._FilterDatabase" vbProcedure="false">Accounts!$A$3:$AH$3</definedName>
    <definedName function="false" hidden="false" localSheetId="0" name="_xlnm.Print_Area" vbProcedure="false">Accounts!$A$1:$AH$49</definedName>
    <definedName function="false" hidden="false" localSheetId="0" name="_xlnm.Print_Area_0" vbProcedure="false">Accounts!$A$1:$AH$49</definedName>
    <definedName function="false" hidden="false" localSheetId="0" name="_xlnm.Print_Area_0_0" vbProcedure="false">Accounts!$A$1:$AH$49</definedName>
    <definedName function="false" hidden="false" localSheetId="0" name="_xlnm.Print_Area_0_0_0" vbProcedure="false">Accounts!$A$1:$AH$49</definedName>
    <definedName function="false" hidden="false" localSheetId="0" name="_xlnm.Print_Area_0_0_0_0" vbProcedure="false">Accounts!$A$1:$AH$49</definedName>
    <definedName function="false" hidden="false" localSheetId="0" name="_xlnm.Print_Area_0_0_0_0_0" vbProcedure="false">Accounts!$A$1:$AH$49</definedName>
    <definedName function="false" hidden="false" localSheetId="0" name="_xlnm.Print_Area_0_0_0_0_0_0" vbProcedure="false">Accounts!$A$1:$AH$49</definedName>
    <definedName function="false" hidden="false" localSheetId="0" name="_xlnm.Print_Area_0_0_0_0_0_0_0" vbProcedure="false">Accounts!$A$1:$AH$49</definedName>
    <definedName function="false" hidden="false" localSheetId="0" name="_xlnm.Print_Area_0_0_0_0_0_0_0_0" vbProcedure="false">Accounts!$A$1:$AH$49</definedName>
    <definedName function="false" hidden="false" localSheetId="0" name="_xlnm.Print_Area_0_0_0_0_0_0_0_0_0" vbProcedure="false">Accounts!$A$1:$AH$49</definedName>
    <definedName function="false" hidden="false" localSheetId="0" name="_xlnm._FilterDatabase" vbProcedure="false">Accounts!$A$3:$AH$3</definedName>
    <definedName function="false" hidden="false" localSheetId="0" name="_xlnm._FilterDatabase_0" vbProcedure="false">Accounts!$A$3:$AH$3</definedName>
    <definedName function="false" hidden="false" localSheetId="0" name="_xlnm._FilterDatabase_0_0" vbProcedure="false">Accounts!$A$3:$AH$3</definedName>
    <definedName function="false" hidden="false" localSheetId="0" name="_xlnm._FilterDatabase_0_0_0" vbProcedure="false">Accounts!$A$3:$AH$3</definedName>
    <definedName function="false" hidden="false" localSheetId="0" name="_xlnm._FilterDatabase_0_0_0_0" vbProcedure="false">Accounts!$A$3:$AH$3</definedName>
    <definedName function="false" hidden="false" localSheetId="0" name="_xlnm._FilterDatabase_0_0_0_0_0" vbProcedure="false">Accounts!$A$3:$AH$3</definedName>
    <definedName function="false" hidden="false" localSheetId="0" name="_xlnm._FilterDatabase_0_0_0_0_0_0" vbProcedure="false">Accounts!$A$3:$AH$3</definedName>
    <definedName function="false" hidden="false" localSheetId="0" name="_xlnm._FilterDatabase_0_0_0_0_0_0_0" vbProcedure="false">Accounts!$A$3:$AH$3</definedName>
    <definedName function="false" hidden="false" localSheetId="0" name="_xlnm._FilterDatabase_0_0_0_0_0_0_0_0" vbProcedure="false">Accounts!$A$3:$AH$3</definedName>
    <definedName function="false" hidden="false" localSheetId="0" name="_xlnm._FilterDatabase_0_0_0_0_0_0_0_0_0" vbProcedure="false">Accounts!$A$3:$AH$3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<sst xmlns="http://schemas.openxmlformats.org/spreadsheetml/2006/main" count="112" uniqueCount="95">
  <si>
    <t xml:space="preserve">Parish Council Yearly Accounts April 2020 to March 2021</t>
  </si>
  <si>
    <t xml:space="preserve">Receipts: </t>
  </si>
  <si>
    <t xml:space="preserve">Payments: </t>
  </si>
  <si>
    <t xml:space="preserve">Grass calc.</t>
  </si>
  <si>
    <t xml:space="preserve">Date</t>
  </si>
  <si>
    <t xml:space="preserve">Received from:</t>
  </si>
  <si>
    <t xml:space="preserve">Precept</t>
  </si>
  <si>
    <t xml:space="preserve">Grant</t>
  </si>
  <si>
    <t xml:space="preserve">Misc.</t>
  </si>
  <si>
    <t xml:space="preserve">N/Electric</t>
  </si>
  <si>
    <t xml:space="preserve">VAT </t>
  </si>
  <si>
    <t xml:space="preserve">Trf from</t>
  </si>
  <si>
    <t xml:space="preserve">Grass</t>
  </si>
  <si>
    <t xml:space="preserve">Legal</t>
  </si>
  <si>
    <t xml:space="preserve">Topcliffe</t>
  </si>
  <si>
    <t xml:space="preserve">Section</t>
  </si>
  <si>
    <t xml:space="preserve">Total</t>
  </si>
  <si>
    <t xml:space="preserve">Paid to:</t>
  </si>
  <si>
    <t xml:space="preserve">File No:</t>
  </si>
  <si>
    <t xml:space="preserve">Cheque No.</t>
  </si>
  <si>
    <t xml:space="preserve">Insurance</t>
  </si>
  <si>
    <t xml:space="preserve">Salary</t>
  </si>
  <si>
    <t xml:space="preserve">Audit</t>
  </si>
  <si>
    <t xml:space="preserve">Hire of Hall</t>
  </si>
  <si>
    <t xml:space="preserve">Sundries</t>
  </si>
  <si>
    <t xml:space="preserve">106 Misc: and</t>
  </si>
  <si>
    <t xml:space="preserve">Willow</t>
  </si>
  <si>
    <t xml:space="preserve">Playing Field/</t>
  </si>
  <si>
    <t xml:space="preserve">Electricity </t>
  </si>
  <si>
    <t xml:space="preserve">VAT</t>
  </si>
  <si>
    <t xml:space="preserve">Invoice Total</t>
  </si>
  <si>
    <t xml:space="preserve">VAT refund</t>
  </si>
  <si>
    <t xml:space="preserve">Balance</t>
  </si>
  <si>
    <t xml:space="preserve">VAT calc.</t>
  </si>
  <si>
    <t xml:space="preserve">Refund</t>
  </si>
  <si>
    <t xml:space="preserve">N/Wide</t>
  </si>
  <si>
    <t xml:space="preserve">cutting</t>
  </si>
  <si>
    <t xml:space="preserve">Fees</t>
  </si>
  <si>
    <t xml:space="preserve">Charities</t>
  </si>
  <si>
    <t xml:space="preserve">106/CIL</t>
  </si>
  <si>
    <t xml:space="preserve">Received</t>
  </si>
  <si>
    <t xml:space="preserve">H/Croft</t>
  </si>
  <si>
    <t xml:space="preserve">Bridge</t>
  </si>
  <si>
    <t xml:space="preserve">Cutting/</t>
  </si>
  <si>
    <t xml:space="preserve">Inspection</t>
  </si>
  <si>
    <t xml:space="preserve">Contribution</t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</si>
  <si>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B050"/>
        <rFont val="Calibri"/>
        <family val="2"/>
        <charset val="1"/>
      </rPr>
      <t xml:space="preserve">CASHED</t>
    </r>
    <r>
      <rPr>
        <sz val="11"/>
        <color rgb="FF000000"/>
        <rFont val="Calibri"/>
        <family val="2"/>
        <charset val="1"/>
      </rPr>
      <t xml:space="preserve">)</t>
    </r>
  </si>
  <si>
    <t xml:space="preserve">b/fwd</t>
  </si>
  <si>
    <t xml:space="preserve">Amount</t>
  </si>
  <si>
    <t xml:space="preserve">VAT =</t>
  </si>
  <si>
    <t xml:space="preserve">Invest: Acc:</t>
  </si>
  <si>
    <t xml:space="preserve">contrib:</t>
  </si>
  <si>
    <t xml:space="preserve">monies</t>
  </si>
  <si>
    <t xml:space="preserve">Grass cutting</t>
  </si>
  <si>
    <t xml:space="preserve">Tree cutting</t>
  </si>
  <si>
    <t xml:space="preserve">Playing Field</t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</si>
  <si>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FF0000"/>
        <rFont val="Calibri"/>
        <family val="2"/>
        <charset val="1"/>
      </rPr>
      <t xml:space="preserve">NOT CASHED</t>
    </r>
    <r>
      <rPr>
        <sz val="11"/>
        <color rgb="FF000000"/>
        <rFont val="Calibri"/>
        <family val="2"/>
        <charset val="1"/>
      </rPr>
      <t xml:space="preserve">)</t>
    </r>
  </si>
  <si>
    <t xml:space="preserve">HDC</t>
  </si>
  <si>
    <t xml:space="preserve">Harrowells Solicitors</t>
  </si>
  <si>
    <t xml:space="preserve">SGS</t>
  </si>
  <si>
    <t xml:space="preserve">HDC CIL</t>
  </si>
  <si>
    <t xml:space="preserve">Difference</t>
  </si>
  <si>
    <t xml:space="preserve">Zuric insurance</t>
  </si>
  <si>
    <t xml:space="preserve">Dalton Parish Council budget for 21/22. </t>
  </si>
  <si>
    <t xml:space="preserve">RoSPA Play Safe</t>
  </si>
  <si>
    <t xml:space="preserve">Area</t>
  </si>
  <si>
    <t xml:space="preserve">Cost (£)</t>
  </si>
  <si>
    <t xml:space="preserve">HYCC Grit bin filling</t>
  </si>
  <si>
    <t xml:space="preserve">PKF Littlejohn</t>
  </si>
  <si>
    <t xml:space="preserve">HMRC VAT Refund</t>
  </si>
  <si>
    <t xml:space="preserve">Salarys</t>
  </si>
  <si>
    <t xml:space="preserve">John Boddy</t>
  </si>
  <si>
    <t xml:space="preserve">Playing field inspection</t>
  </si>
  <si>
    <t xml:space="preserve">Topcliffe Charity Money</t>
  </si>
  <si>
    <t xml:space="preserve">Services from NYCC</t>
  </si>
  <si>
    <t xml:space="preserve">North Ridng Tree services</t>
  </si>
  <si>
    <t xml:space="preserve">Defib. (x2) upkeep etc.</t>
  </si>
  <si>
    <t xml:space="preserve">Deposit Topcliffe Charity</t>
  </si>
  <si>
    <t xml:space="preserve">Clerk/RFO duties and Expenses.</t>
  </si>
  <si>
    <t xml:space="preserve">Village fence painting</t>
  </si>
  <si>
    <t xml:space="preserve">Donation to Barbara Wards Flowers</t>
  </si>
  <si>
    <t xml:space="preserve"> </t>
  </si>
  <si>
    <t xml:space="preserve">Fild flower project</t>
  </si>
  <si>
    <t xml:space="preserve">Wild Flower Seed</t>
  </si>
  <si>
    <t xml:space="preserve">Football field project</t>
  </si>
  <si>
    <t xml:space="preserve">Cotirbution to DVH Defib.</t>
  </si>
  <si>
    <t xml:space="preserve">Car park upkeep</t>
  </si>
  <si>
    <t xml:space="preserve">Pavillion</t>
  </si>
  <si>
    <t xml:space="preserve">opening Balance</t>
  </si>
  <si>
    <t xml:space="preserve">Payments</t>
  </si>
  <si>
    <t xml:space="preserve">Deposits</t>
  </si>
  <si>
    <t xml:space="preserve">Cheques not cashed</t>
  </si>
  <si>
    <t xml:space="preserve">Closing Balance</t>
  </si>
  <si>
    <t xml:space="preserve">Bank balance</t>
  </si>
  <si>
    <t xml:space="preserve">TOTALS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</si>
</sst>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%"/>
    <numFmt numFmtId="166" formatCode="DD\-MMM\-YY"/>
    <numFmt numFmtId="167" formatCode="\£#,##0.00"/>
    <numFmt numFmtId="168" formatCode="0.00"/>
    <numFmt numFmtId="169" formatCode="\£#,##0.00;&quot;-£&quot;#,##0.00"/>
    <numFmt numFmtId="170" formatCode="DD/MM/YYYY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2BD22B"/>
      <name val="Calibri"/>
      <family val="2"/>
      <charset val="1"/>
    </font>
    <font>
      <sz val="11"/>
      <color rgb="FF800000"/>
      <name val="Calibri"/>
      <family val="2"/>
      <charset val="1"/>
    </font>
    <font>
      <u val="single"/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2F2F2"/>
      </patternFill>
    </fill>
    <fill>
      <patternFill patternType="solid">
        <fgColor rgb="FFF2F2F2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2BD22B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W49"/>
  <sheetViews>
    <sheetView showFormulas="false" showGridLines="true" showRowColHeaders="true" showZeros="true" rightToLeft="false" tabSelected="true" showOutlineSymbols="true" defaultGridColor="true" view="normal" topLeftCell="C1" colorId="64" zoomScale="60" zoomScaleNormal="60" zoomScalePageLayoutView="100" workbookViewId="0">
      <pane xSplit="0" ySplit="5" topLeftCell="A6" activePane="bottomLeft" state="frozen"/>
      <selection pane="topLeft" activeCell="C1" activeCellId="0" sqref="C1"/>
      <selection pane="bottomLeft" activeCell="AL27" activeCellId="0" sqref="AL27"/>
    </sheetView>
  </sheetViews>
  <sheetFormatPr defaultRowHeight="13.8" zeroHeight="false" outlineLevelRow="0" outlineLevelCol="0"/>
  <cols>
    <col collapsed="false" customWidth="true" hidden="false" outlineLevel="0" max="1" min="1" style="0" width="17.74"/>
    <col collapsed="false" customWidth="true" hidden="false" outlineLevel="0" max="2" min="2" style="0" width="21.75"/>
    <col collapsed="false" customWidth="true" hidden="false" outlineLevel="0" max="3" min="3" style="0" width="16.67"/>
    <col collapsed="false" customWidth="true" hidden="false" outlineLevel="0" max="5" min="4" style="0" width="12.88"/>
    <col collapsed="false" customWidth="true" hidden="false" outlineLevel="0" max="6" min="6" style="0" width="14.88"/>
    <col collapsed="false" customWidth="true" hidden="false" outlineLevel="0" max="7" min="7" style="0" width="7.87"/>
    <col collapsed="false" customWidth="true" hidden="false" outlineLevel="0" max="8" min="8" style="0" width="11.28"/>
    <col collapsed="false" customWidth="true" hidden="false" outlineLevel="0" max="9" min="9" style="0" width="8.92"/>
    <col collapsed="false" customWidth="true" hidden="false" outlineLevel="0" max="10" min="10" style="0" width="8.71"/>
    <col collapsed="false" customWidth="true" hidden="false" outlineLevel="0" max="11" min="11" style="0" width="11.28"/>
    <col collapsed="false" customWidth="true" hidden="false" outlineLevel="0" max="12" min="12" style="0" width="10.63"/>
    <col collapsed="false" customWidth="true" hidden="false" outlineLevel="0" max="13" min="13" style="0" width="11.64"/>
    <col collapsed="false" customWidth="false" hidden="false" outlineLevel="0" max="15" min="14" style="0" width="11.52"/>
    <col collapsed="false" customWidth="true" hidden="false" outlineLevel="0" max="16" min="16" style="0" width="14.15"/>
    <col collapsed="false" customWidth="true" hidden="false" outlineLevel="0" max="17" min="17" style="0" width="30.7"/>
    <col collapsed="false" customWidth="true" hidden="false" outlineLevel="0" max="18" min="18" style="0" width="10.63"/>
    <col collapsed="false" customWidth="true" hidden="false" outlineLevel="0" max="19" min="19" style="0" width="14.05"/>
    <col collapsed="false" customWidth="true" hidden="false" outlineLevel="0" max="20" min="20" style="0" width="15.81"/>
    <col collapsed="false" customWidth="true" hidden="false" outlineLevel="0" max="21" min="21" style="0" width="10.9"/>
    <col collapsed="false" customWidth="true" hidden="false" outlineLevel="0" max="22" min="22" style="0" width="11.76"/>
    <col collapsed="false" customWidth="true" hidden="false" outlineLevel="0" max="23" min="23" style="0" width="14.54"/>
    <col collapsed="false" customWidth="true" hidden="false" outlineLevel="0" max="24" min="24" style="0" width="13.46"/>
    <col collapsed="false" customWidth="true" hidden="false" outlineLevel="0" max="25" min="25" style="0" width="14.32"/>
    <col collapsed="false" customWidth="true" hidden="false" outlineLevel="0" max="26" min="26" style="0" width="14.74"/>
    <col collapsed="false" customWidth="true" hidden="false" outlineLevel="0" max="27" min="27" style="0" width="22.46"/>
    <col collapsed="false" customWidth="true" hidden="false" outlineLevel="0" max="28" min="28" style="0" width="11.97"/>
    <col collapsed="false" customWidth="true" hidden="false" outlineLevel="0" max="29" min="29" style="0" width="15.61"/>
    <col collapsed="false" customWidth="true" hidden="false" outlineLevel="0" max="30" min="30" style="0" width="12.18"/>
    <col collapsed="false" customWidth="true" hidden="false" outlineLevel="0" max="31" min="31" style="0" width="9.85"/>
    <col collapsed="false" customWidth="true" hidden="false" outlineLevel="0" max="32" min="32" style="0" width="13.02"/>
    <col collapsed="false" customWidth="true" hidden="false" outlineLevel="0" max="33" min="33" style="0" width="15.34"/>
    <col collapsed="false" customWidth="true" hidden="false" outlineLevel="0" max="34" min="34" style="0" width="11.99"/>
    <col collapsed="false" customWidth="true" hidden="false" outlineLevel="0" max="35" min="35" style="0" width="9.29"/>
    <col collapsed="false" customWidth="true" hidden="false" outlineLevel="0" max="36" min="36" style="0" width="19.19"/>
    <col collapsed="false" customWidth="true" hidden="false" outlineLevel="0" max="37" min="37" style="0" width="11.14"/>
    <col collapsed="false" customWidth="true" hidden="false" outlineLevel="0" max="38" min="38" style="0" width="10.19"/>
    <col collapsed="false" customWidth="true" hidden="false" outlineLevel="0" max="39" min="39" style="0" width="18.85"/>
    <col collapsed="false" customWidth="true" hidden="false" outlineLevel="0" max="40" min="40" style="0" width="10.05"/>
    <col collapsed="false" customWidth="true" hidden="false" outlineLevel="0" max="41" min="41" style="0" width="9.59"/>
    <col collapsed="false" customWidth="true" hidden="false" outlineLevel="0" max="43" min="42" style="0" width="8.67"/>
    <col collapsed="false" customWidth="true" hidden="false" outlineLevel="0" max="44" min="44" style="0" width="35.98"/>
    <col collapsed="false" customWidth="true" hidden="false" outlineLevel="0" max="45" min="45" style="0" width="11.64"/>
    <col collapsed="false" customWidth="true" hidden="false" outlineLevel="0" max="46" min="46" style="0" width="4.86"/>
    <col collapsed="false" customWidth="true" hidden="false" outlineLevel="0" max="47" min="47" style="0" width="11.64"/>
    <col collapsed="false" customWidth="true" hidden="false" outlineLevel="0" max="48" min="48" style="0" width="7.26"/>
    <col collapsed="false" customWidth="true" hidden="false" outlineLevel="0" max="49" min="49" style="0" width="11.19"/>
    <col collapsed="false" customWidth="true" hidden="false" outlineLevel="0" max="1025" min="50" style="0" width="8.67"/>
  </cols>
  <sheetData>
    <row r="1" customFormat="false" ht="19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1" t="s">
        <v>1</v>
      </c>
      <c r="P2" s="1" t="s">
        <v>2</v>
      </c>
      <c r="X2" s="2" t="s">
        <v>3</v>
      </c>
      <c r="Y2" s="3" t="e">
        <f aca="false">SUM(($AD$2-$AC$20)/100*70%)-20%</f>
        <v>#NAME?</v>
      </c>
      <c r="Z2" s="3" t="e">
        <f aca="false">SUM(($AD$2-$AC$20)/100*20%)-20%</f>
        <v>#NAME?</v>
      </c>
      <c r="AA2" s="3" t="e">
        <f aca="false">SUM(($AD$2-$AC$20)/100*10%)-20%</f>
        <v>#NAME?</v>
      </c>
      <c r="AB2" s="2"/>
      <c r="AC2" s="2" t="n">
        <v>106</v>
      </c>
      <c r="AD2" s="2" t="n">
        <v>636</v>
      </c>
    </row>
    <row r="3" customFormat="false" ht="22.35" hidden="false" customHeight="false" outlineLevel="0" collapsed="false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O3" s="5"/>
      <c r="P3" s="6" t="s">
        <v>4</v>
      </c>
      <c r="Q3" s="4" t="s">
        <v>17</v>
      </c>
      <c r="R3" s="7" t="s">
        <v>18</v>
      </c>
      <c r="S3" s="7" t="s">
        <v>19</v>
      </c>
      <c r="T3" s="8" t="s">
        <v>20</v>
      </c>
      <c r="U3" s="9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8" t="s">
        <v>12</v>
      </c>
      <c r="AB3" s="8" t="s">
        <v>27</v>
      </c>
      <c r="AC3" s="8" t="s">
        <v>28</v>
      </c>
      <c r="AD3" s="4" t="s">
        <v>13</v>
      </c>
      <c r="AE3" s="4" t="s">
        <v>29</v>
      </c>
      <c r="AF3" s="4" t="s">
        <v>30</v>
      </c>
      <c r="AG3" s="4" t="s">
        <v>31</v>
      </c>
      <c r="AH3" s="4" t="s">
        <v>32</v>
      </c>
      <c r="AJ3" s="10" t="s">
        <v>33</v>
      </c>
      <c r="AK3" s="10"/>
    </row>
    <row r="4" customFormat="false" ht="15" hidden="false" customHeight="true" outlineLevel="0" collapsed="false">
      <c r="A4" s="11"/>
      <c r="B4" s="11"/>
      <c r="C4" s="11"/>
      <c r="D4" s="11"/>
      <c r="E4" s="11"/>
      <c r="F4" s="11"/>
      <c r="G4" s="11" t="s">
        <v>34</v>
      </c>
      <c r="H4" s="11" t="s">
        <v>35</v>
      </c>
      <c r="I4" s="11" t="s">
        <v>36</v>
      </c>
      <c r="J4" s="11" t="s">
        <v>37</v>
      </c>
      <c r="K4" s="11" t="s">
        <v>38</v>
      </c>
      <c r="L4" s="11" t="s">
        <v>39</v>
      </c>
      <c r="M4" s="11" t="s">
        <v>40</v>
      </c>
      <c r="O4" s="5"/>
      <c r="P4" s="12"/>
      <c r="Q4" s="13"/>
      <c r="R4" s="14"/>
      <c r="S4" s="14"/>
      <c r="T4" s="15"/>
      <c r="U4" s="16"/>
      <c r="V4" s="15"/>
      <c r="W4" s="15"/>
      <c r="X4" s="15"/>
      <c r="Y4" s="17" t="s">
        <v>41</v>
      </c>
      <c r="Z4" s="17" t="s">
        <v>42</v>
      </c>
      <c r="AA4" s="17" t="s">
        <v>43</v>
      </c>
      <c r="AB4" s="17" t="s">
        <v>44</v>
      </c>
      <c r="AC4" s="17" t="s">
        <v>45</v>
      </c>
      <c r="AD4" s="11" t="s">
        <v>37</v>
      </c>
      <c r="AE4" s="13"/>
      <c r="AF4" s="13" t="s">
        <v>46</v>
      </c>
      <c r="AG4" s="13"/>
      <c r="AH4" s="18" t="s">
        <v>47</v>
      </c>
      <c r="AJ4" s="10" t="s">
        <v>48</v>
      </c>
      <c r="AK4" s="10" t="s">
        <v>49</v>
      </c>
    </row>
    <row r="5" customFormat="false" ht="13.8" hidden="false" customHeight="false" outlineLevel="0" collapsed="false">
      <c r="A5" s="19"/>
      <c r="B5" s="20"/>
      <c r="C5" s="21"/>
      <c r="D5" s="21"/>
      <c r="E5" s="21"/>
      <c r="F5" s="20"/>
      <c r="G5" s="20"/>
      <c r="H5" s="18" t="s">
        <v>50</v>
      </c>
      <c r="I5" s="18" t="s">
        <v>51</v>
      </c>
      <c r="J5" s="20"/>
      <c r="K5" s="20"/>
      <c r="L5" s="18" t="s">
        <v>52</v>
      </c>
      <c r="M5" s="20"/>
      <c r="P5" s="22"/>
      <c r="Q5" s="23"/>
      <c r="R5" s="24"/>
      <c r="S5" s="24"/>
      <c r="T5" s="25"/>
      <c r="U5" s="26"/>
      <c r="V5" s="25"/>
      <c r="W5" s="25"/>
      <c r="X5" s="25"/>
      <c r="Y5" s="27" t="s">
        <v>53</v>
      </c>
      <c r="Z5" s="27" t="s">
        <v>12</v>
      </c>
      <c r="AA5" s="27" t="s">
        <v>54</v>
      </c>
      <c r="AB5" s="25"/>
      <c r="AC5" s="27" t="s">
        <v>55</v>
      </c>
      <c r="AD5" s="18"/>
      <c r="AE5" s="23"/>
      <c r="AF5" s="23" t="s">
        <v>56</v>
      </c>
      <c r="AG5" s="23"/>
      <c r="AH5" s="28" t="n">
        <v>78190.13</v>
      </c>
      <c r="AJ5" s="10" t="n">
        <v>12</v>
      </c>
      <c r="AK5" s="29" t="n">
        <f aca="false">SUM(AJ5*20%)</f>
        <v>2.4</v>
      </c>
      <c r="AL5" s="29" t="n">
        <f aca="false">AJ5-AK5</f>
        <v>9.6</v>
      </c>
    </row>
    <row r="6" customFormat="false" ht="13.8" hidden="false" customHeight="false" outlineLevel="0" collapsed="false">
      <c r="A6" s="30" t="n">
        <v>43951</v>
      </c>
      <c r="B6" s="31" t="s">
        <v>57</v>
      </c>
      <c r="C6" s="32" t="n">
        <v>4250</v>
      </c>
      <c r="D6" s="32"/>
      <c r="E6" s="32"/>
      <c r="F6" s="32"/>
      <c r="G6" s="32"/>
      <c r="H6" s="33"/>
      <c r="I6" s="34"/>
      <c r="J6" s="32"/>
      <c r="K6" s="32"/>
      <c r="L6" s="32"/>
      <c r="M6" s="21" t="n">
        <f aca="false">SUM(C6:L6)</f>
        <v>4250</v>
      </c>
      <c r="P6" s="30" t="n">
        <v>43926</v>
      </c>
      <c r="Q6" s="31" t="s">
        <v>58</v>
      </c>
      <c r="R6" s="31" t="n">
        <v>204.5</v>
      </c>
      <c r="S6" s="35" t="n">
        <v>359</v>
      </c>
      <c r="T6" s="31"/>
      <c r="U6" s="36"/>
      <c r="V6" s="36"/>
      <c r="W6" s="36"/>
      <c r="X6" s="36"/>
      <c r="Y6" s="36"/>
      <c r="Z6" s="36"/>
      <c r="AA6" s="36"/>
      <c r="AB6" s="36"/>
      <c r="AC6" s="36"/>
      <c r="AD6" s="36" t="n">
        <v>573.6</v>
      </c>
      <c r="AE6" s="36"/>
      <c r="AF6" s="37" t="n">
        <f aca="false">SUM(T6:AE6)</f>
        <v>573.6</v>
      </c>
      <c r="AG6" s="38"/>
      <c r="AH6" s="28" t="n">
        <f aca="false">AH5-AF6</f>
        <v>77616.53</v>
      </c>
    </row>
    <row r="7" customFormat="false" ht="13.8" hidden="false" customHeight="false" outlineLevel="0" collapsed="false">
      <c r="A7" s="30"/>
      <c r="B7" s="31"/>
      <c r="C7" s="28"/>
      <c r="D7" s="28"/>
      <c r="E7" s="28"/>
      <c r="F7" s="28"/>
      <c r="G7" s="28"/>
      <c r="H7" s="39"/>
      <c r="I7" s="39"/>
      <c r="J7" s="28"/>
      <c r="K7" s="28"/>
      <c r="L7" s="28"/>
      <c r="M7" s="21" t="n">
        <f aca="false">SUM(C7:L7)</f>
        <v>0</v>
      </c>
      <c r="P7" s="30" t="n">
        <v>43951</v>
      </c>
      <c r="Q7" s="31" t="s">
        <v>59</v>
      </c>
      <c r="R7" s="31" t="n">
        <v>205</v>
      </c>
      <c r="S7" s="35" t="n">
        <v>360</v>
      </c>
      <c r="T7" s="28"/>
      <c r="U7" s="28"/>
      <c r="V7" s="28"/>
      <c r="W7" s="28"/>
      <c r="X7" s="28"/>
      <c r="Y7" s="28"/>
      <c r="Z7" s="28" t="n">
        <v>100</v>
      </c>
      <c r="AA7" s="28" t="n">
        <v>430</v>
      </c>
      <c r="AB7" s="28"/>
      <c r="AC7" s="28"/>
      <c r="AD7" s="28"/>
      <c r="AE7" s="40" t="n">
        <v>106</v>
      </c>
      <c r="AF7" s="37" t="n">
        <f aca="false">SUM(T7:AE7)</f>
        <v>636</v>
      </c>
      <c r="AG7" s="38"/>
      <c r="AH7" s="28" t="n">
        <f aca="false">AH6-AF7</f>
        <v>76980.53</v>
      </c>
    </row>
    <row r="8" customFormat="false" ht="13.8" hidden="false" customHeight="false" outlineLevel="0" collapsed="false">
      <c r="A8" s="30" t="n">
        <v>43955</v>
      </c>
      <c r="B8" s="31" t="s">
        <v>60</v>
      </c>
      <c r="C8" s="28"/>
      <c r="D8" s="28"/>
      <c r="E8" s="28"/>
      <c r="F8" s="28"/>
      <c r="G8" s="28"/>
      <c r="H8" s="39"/>
      <c r="I8" s="39"/>
      <c r="J8" s="28"/>
      <c r="K8" s="28"/>
      <c r="L8" s="28" t="n">
        <v>5379</v>
      </c>
      <c r="M8" s="21" t="n">
        <f aca="false">SUM(C8:L8)</f>
        <v>5379</v>
      </c>
      <c r="P8" s="30" t="n">
        <v>43980</v>
      </c>
      <c r="Q8" s="31" t="s">
        <v>59</v>
      </c>
      <c r="R8" s="31" t="n">
        <v>206</v>
      </c>
      <c r="S8" s="35" t="n">
        <v>360</v>
      </c>
      <c r="T8" s="36"/>
      <c r="U8" s="36"/>
      <c r="V8" s="36"/>
      <c r="W8" s="36"/>
      <c r="X8" s="36"/>
      <c r="Y8" s="36" t="n">
        <v>58</v>
      </c>
      <c r="Z8" s="36" t="n">
        <v>100</v>
      </c>
      <c r="AA8" s="36" t="n">
        <v>432</v>
      </c>
      <c r="AB8" s="36"/>
      <c r="AC8" s="36"/>
      <c r="AD8" s="36"/>
      <c r="AE8" s="36" t="n">
        <v>118</v>
      </c>
      <c r="AF8" s="37" t="n">
        <f aca="false">SUM(T8:AE8)</f>
        <v>708</v>
      </c>
      <c r="AG8" s="38"/>
      <c r="AH8" s="28" t="n">
        <f aca="false">AH7-AF8</f>
        <v>76272.53</v>
      </c>
      <c r="AU8" s="0" t="s">
        <v>32</v>
      </c>
      <c r="AV8" s="0" t="s">
        <v>16</v>
      </c>
      <c r="AW8" s="0" t="s">
        <v>61</v>
      </c>
    </row>
    <row r="9" customFormat="false" ht="13.8" hidden="false" customHeight="false" outlineLevel="0" collapsed="false">
      <c r="A9" s="30"/>
      <c r="B9" s="31"/>
      <c r="C9" s="28"/>
      <c r="D9" s="28"/>
      <c r="E9" s="28"/>
      <c r="F9" s="28"/>
      <c r="G9" s="28"/>
      <c r="H9" s="39"/>
      <c r="I9" s="39"/>
      <c r="J9" s="28"/>
      <c r="K9" s="28"/>
      <c r="L9" s="28"/>
      <c r="M9" s="21" t="n">
        <f aca="false">SUM(C9:L9)</f>
        <v>0</v>
      </c>
      <c r="P9" s="30" t="n">
        <v>43946</v>
      </c>
      <c r="Q9" s="31" t="s">
        <v>62</v>
      </c>
      <c r="R9" s="31" t="n">
        <v>207</v>
      </c>
      <c r="S9" s="35" t="n">
        <v>361</v>
      </c>
      <c r="T9" s="28" t="n">
        <v>779.35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40"/>
      <c r="AF9" s="37" t="n">
        <f aca="false">SUM(T9:AE9)</f>
        <v>779.35</v>
      </c>
      <c r="AG9" s="38"/>
      <c r="AH9" s="28" t="n">
        <f aca="false">AH8-AF9</f>
        <v>75493.18</v>
      </c>
      <c r="AU9" s="41" t="n">
        <f aca="false">AK42</f>
        <v>83406.43</v>
      </c>
      <c r="AV9" s="0" t="n">
        <f aca="false">SUM(AS13:AS25)</f>
        <v>83300</v>
      </c>
      <c r="AW9" s="41" t="n">
        <f aca="false">SUM(AU9-AV9)</f>
        <v>106.430000000008</v>
      </c>
    </row>
    <row r="10" customFormat="false" ht="13.8" hidden="false" customHeight="false" outlineLevel="0" collapsed="false">
      <c r="A10" s="30"/>
      <c r="B10" s="31"/>
      <c r="C10" s="28"/>
      <c r="D10" s="28"/>
      <c r="E10" s="28"/>
      <c r="F10" s="28"/>
      <c r="G10" s="28"/>
      <c r="H10" s="39"/>
      <c r="I10" s="39"/>
      <c r="J10" s="28"/>
      <c r="K10" s="28"/>
      <c r="L10" s="28"/>
      <c r="M10" s="21" t="n">
        <f aca="false">SUM(C10:L10)</f>
        <v>0</v>
      </c>
      <c r="P10" s="30" t="n">
        <v>44012</v>
      </c>
      <c r="Q10" s="31" t="s">
        <v>59</v>
      </c>
      <c r="R10" s="31" t="n">
        <v>208</v>
      </c>
      <c r="S10" s="35" t="n">
        <v>362</v>
      </c>
      <c r="T10" s="28"/>
      <c r="U10" s="28"/>
      <c r="V10" s="28"/>
      <c r="W10" s="28"/>
      <c r="X10" s="28"/>
      <c r="Y10" s="28" t="n">
        <v>58</v>
      </c>
      <c r="Z10" s="28" t="n">
        <v>100</v>
      </c>
      <c r="AA10" s="28" t="n">
        <v>432</v>
      </c>
      <c r="AB10" s="28"/>
      <c r="AC10" s="28"/>
      <c r="AD10" s="28"/>
      <c r="AE10" s="28" t="n">
        <v>118</v>
      </c>
      <c r="AF10" s="37" t="n">
        <f aca="false">SUM(T10:AE10)</f>
        <v>708</v>
      </c>
      <c r="AG10" s="38"/>
      <c r="AH10" s="28" t="n">
        <f aca="false">AH9-AF10</f>
        <v>74785.18</v>
      </c>
      <c r="AR10" s="31" t="s">
        <v>63</v>
      </c>
    </row>
    <row r="11" customFormat="false" ht="13.8" hidden="false" customHeight="false" outlineLevel="0" collapsed="false">
      <c r="A11" s="30"/>
      <c r="B11" s="31"/>
      <c r="C11" s="28"/>
      <c r="D11" s="28"/>
      <c r="E11" s="28"/>
      <c r="F11" s="28"/>
      <c r="G11" s="28"/>
      <c r="H11" s="39"/>
      <c r="I11" s="28"/>
      <c r="J11" s="32"/>
      <c r="K11" s="32"/>
      <c r="L11" s="32"/>
      <c r="M11" s="21" t="n">
        <f aca="false">SUM(C11:L11)</f>
        <v>0</v>
      </c>
      <c r="P11" s="30" t="n">
        <v>44074</v>
      </c>
      <c r="Q11" s="31" t="s">
        <v>59</v>
      </c>
      <c r="R11" s="31" t="n">
        <v>209</v>
      </c>
      <c r="S11" s="35" t="n">
        <v>363</v>
      </c>
      <c r="T11" s="31"/>
      <c r="U11" s="36"/>
      <c r="V11" s="36"/>
      <c r="W11" s="36"/>
      <c r="X11" s="31"/>
      <c r="Y11" s="36" t="n">
        <v>87</v>
      </c>
      <c r="Z11" s="36" t="n">
        <v>150</v>
      </c>
      <c r="AA11" s="36" t="n">
        <v>648</v>
      </c>
      <c r="AB11" s="36"/>
      <c r="AC11" s="28"/>
      <c r="AD11" s="28"/>
      <c r="AE11" s="40" t="n">
        <v>177</v>
      </c>
      <c r="AF11" s="37" t="n">
        <f aca="false">SUM(T11:AE11)</f>
        <v>1062</v>
      </c>
      <c r="AG11" s="38"/>
      <c r="AH11" s="28" t="n">
        <f aca="false">AH10-AF11</f>
        <v>73723.18</v>
      </c>
      <c r="AR11" s="31"/>
    </row>
    <row r="12" customFormat="false" ht="13.8" hidden="false" customHeight="false" outlineLevel="0" collapsed="false">
      <c r="A12" s="30" t="n">
        <v>44104</v>
      </c>
      <c r="B12" s="31" t="s">
        <v>57</v>
      </c>
      <c r="C12" s="28" t="n">
        <v>4250</v>
      </c>
      <c r="D12" s="28"/>
      <c r="E12" s="28"/>
      <c r="F12" s="28"/>
      <c r="G12" s="28"/>
      <c r="H12" s="39"/>
      <c r="I12" s="39"/>
      <c r="J12" s="28"/>
      <c r="K12" s="28"/>
      <c r="L12" s="28"/>
      <c r="M12" s="21" t="n">
        <f aca="false">SUM(C12:L12)</f>
        <v>4250</v>
      </c>
      <c r="P12" s="30" t="n">
        <v>44109</v>
      </c>
      <c r="Q12" s="31" t="s">
        <v>64</v>
      </c>
      <c r="R12" s="31" t="n">
        <v>210</v>
      </c>
      <c r="S12" s="35" t="n">
        <v>364</v>
      </c>
      <c r="T12" s="28"/>
      <c r="U12" s="28"/>
      <c r="V12" s="28"/>
      <c r="W12" s="28"/>
      <c r="X12" s="28"/>
      <c r="Y12" s="28"/>
      <c r="Z12" s="28"/>
      <c r="AA12" s="28"/>
      <c r="AB12" s="28" t="n">
        <v>117.5</v>
      </c>
      <c r="AC12" s="28"/>
      <c r="AD12" s="28"/>
      <c r="AE12" s="28" t="n">
        <v>23.5</v>
      </c>
      <c r="AF12" s="37" t="n">
        <f aca="false">SUM(T12:AE12)</f>
        <v>141</v>
      </c>
      <c r="AG12" s="38"/>
      <c r="AH12" s="28" t="n">
        <f aca="false">AH11-AF12</f>
        <v>73582.18</v>
      </c>
      <c r="AR12" s="31" t="s">
        <v>65</v>
      </c>
      <c r="AS12" s="31" t="s">
        <v>66</v>
      </c>
    </row>
    <row r="13" customFormat="false" ht="13.8" hidden="false" customHeight="false" outlineLevel="0" collapsed="false">
      <c r="A13" s="30"/>
      <c r="B13" s="31"/>
      <c r="C13" s="28"/>
      <c r="D13" s="28"/>
      <c r="E13" s="28"/>
      <c r="F13" s="28"/>
      <c r="G13" s="28"/>
      <c r="H13" s="39"/>
      <c r="I13" s="39"/>
      <c r="J13" s="28"/>
      <c r="K13" s="28"/>
      <c r="L13" s="28"/>
      <c r="M13" s="21" t="n">
        <f aca="false">SUM(C13:L13)</f>
        <v>0</v>
      </c>
      <c r="P13" s="30" t="n">
        <v>44137</v>
      </c>
      <c r="Q13" s="31" t="s">
        <v>67</v>
      </c>
      <c r="R13" s="31" t="n">
        <v>211</v>
      </c>
      <c r="S13" s="35" t="n">
        <v>365</v>
      </c>
      <c r="T13" s="28"/>
      <c r="U13" s="28"/>
      <c r="V13" s="28"/>
      <c r="W13" s="28"/>
      <c r="X13" s="28" t="n">
        <v>300</v>
      </c>
      <c r="Y13" s="28"/>
      <c r="Z13" s="28"/>
      <c r="AA13" s="28"/>
      <c r="AB13" s="28"/>
      <c r="AC13" s="28"/>
      <c r="AD13" s="28"/>
      <c r="AE13" s="28" t="n">
        <v>60</v>
      </c>
      <c r="AF13" s="37" t="n">
        <f aca="false">SUM(T13:AE13)</f>
        <v>360</v>
      </c>
      <c r="AG13" s="38"/>
      <c r="AH13" s="28" t="n">
        <f aca="false">AH12-AF13</f>
        <v>73222.18</v>
      </c>
      <c r="AR13" s="31" t="s">
        <v>53</v>
      </c>
      <c r="AS13" s="31" t="n">
        <v>5500</v>
      </c>
    </row>
    <row r="14" customFormat="false" ht="13.8" hidden="false" customHeight="false" outlineLevel="0" collapsed="false">
      <c r="A14" s="30"/>
      <c r="B14" s="31"/>
      <c r="C14" s="32"/>
      <c r="D14" s="28"/>
      <c r="E14" s="28"/>
      <c r="F14" s="28"/>
      <c r="G14" s="28"/>
      <c r="H14" s="39"/>
      <c r="I14" s="39"/>
      <c r="J14" s="28"/>
      <c r="K14" s="28"/>
      <c r="L14" s="28"/>
      <c r="M14" s="21" t="n">
        <f aca="false">SUM(C14:L14)</f>
        <v>0</v>
      </c>
      <c r="O14" s="42"/>
      <c r="P14" s="30" t="n">
        <v>44129</v>
      </c>
      <c r="Q14" s="31" t="s">
        <v>68</v>
      </c>
      <c r="R14" s="43" t="n">
        <v>212</v>
      </c>
      <c r="S14" s="44" t="n">
        <v>366</v>
      </c>
      <c r="T14" s="28"/>
      <c r="U14" s="28"/>
      <c r="V14" s="28" t="n">
        <v>200</v>
      </c>
      <c r="W14" s="28"/>
      <c r="X14" s="28"/>
      <c r="Y14" s="28"/>
      <c r="Z14" s="28"/>
      <c r="AA14" s="28"/>
      <c r="AB14" s="28"/>
      <c r="AC14" s="28"/>
      <c r="AD14" s="28"/>
      <c r="AE14" s="28" t="n">
        <v>40</v>
      </c>
      <c r="AF14" s="37" t="n">
        <f aca="false">SUM(T14:AE14)</f>
        <v>240</v>
      </c>
      <c r="AG14" s="38"/>
      <c r="AH14" s="28" t="n">
        <f aca="false">AH13-AF14</f>
        <v>72982.18</v>
      </c>
      <c r="AR14" s="31" t="s">
        <v>20</v>
      </c>
      <c r="AS14" s="31" t="n">
        <v>1000</v>
      </c>
    </row>
    <row r="15" customFormat="false" ht="13.8" hidden="false" customHeight="false" outlineLevel="0" collapsed="false">
      <c r="A15" s="30" t="n">
        <v>44495</v>
      </c>
      <c r="B15" s="31" t="s">
        <v>69</v>
      </c>
      <c r="C15" s="28"/>
      <c r="D15" s="28"/>
      <c r="E15" s="28" t="n">
        <v>700.5</v>
      </c>
      <c r="F15" s="28"/>
      <c r="G15" s="28"/>
      <c r="H15" s="39"/>
      <c r="I15" s="39"/>
      <c r="J15" s="28"/>
      <c r="K15" s="28"/>
      <c r="L15" s="28"/>
      <c r="M15" s="21" t="n">
        <f aca="false">SUM(C15:L15)</f>
        <v>700.5</v>
      </c>
      <c r="P15" s="30" t="n">
        <v>44133</v>
      </c>
      <c r="Q15" s="31" t="s">
        <v>59</v>
      </c>
      <c r="R15" s="31" t="n">
        <v>213</v>
      </c>
      <c r="S15" s="35" t="n">
        <v>367</v>
      </c>
      <c r="T15" s="28"/>
      <c r="U15" s="28"/>
      <c r="V15" s="28"/>
      <c r="W15" s="28"/>
      <c r="X15" s="28"/>
      <c r="Y15" s="36" t="n">
        <v>87</v>
      </c>
      <c r="Z15" s="36" t="n">
        <v>150</v>
      </c>
      <c r="AA15" s="36" t="n">
        <v>648</v>
      </c>
      <c r="AB15" s="28"/>
      <c r="AC15" s="28"/>
      <c r="AD15" s="28"/>
      <c r="AE15" s="28" t="n">
        <v>177</v>
      </c>
      <c r="AF15" s="37" t="n">
        <f aca="false">SUM(T15:AE15)</f>
        <v>1062</v>
      </c>
      <c r="AG15" s="38"/>
      <c r="AH15" s="28" t="n">
        <f aca="false">AH14-AF15</f>
        <v>71920.18</v>
      </c>
      <c r="AR15" s="31" t="s">
        <v>70</v>
      </c>
      <c r="AS15" s="31" t="n">
        <v>1000</v>
      </c>
    </row>
    <row r="16" customFormat="false" ht="13.8" hidden="false" customHeight="false" outlineLevel="0" collapsed="false">
      <c r="A16" s="30"/>
      <c r="B16" s="31"/>
      <c r="C16" s="28"/>
      <c r="D16" s="28"/>
      <c r="E16" s="28"/>
      <c r="F16" s="28"/>
      <c r="G16" s="28"/>
      <c r="H16" s="39"/>
      <c r="I16" s="39"/>
      <c r="J16" s="28"/>
      <c r="K16" s="28"/>
      <c r="L16" s="28"/>
      <c r="M16" s="21" t="n">
        <f aca="false">SUM(C16:L16)</f>
        <v>0</v>
      </c>
      <c r="P16" s="45" t="n">
        <v>44181</v>
      </c>
      <c r="Q16" s="31" t="s">
        <v>71</v>
      </c>
      <c r="R16" s="31" t="n">
        <v>214</v>
      </c>
      <c r="S16" s="35" t="n">
        <v>369</v>
      </c>
      <c r="T16" s="28"/>
      <c r="U16" s="28"/>
      <c r="V16" s="28"/>
      <c r="W16" s="28"/>
      <c r="X16" s="28" t="n">
        <v>630</v>
      </c>
      <c r="Y16" s="28"/>
      <c r="Z16" s="28"/>
      <c r="AA16" s="28"/>
      <c r="AB16" s="28"/>
      <c r="AC16" s="28"/>
      <c r="AD16" s="28"/>
      <c r="AE16" s="28"/>
      <c r="AF16" s="37" t="n">
        <f aca="false">SUM(T16:AE16)</f>
        <v>630</v>
      </c>
      <c r="AG16" s="38"/>
      <c r="AH16" s="28" t="n">
        <f aca="false">AH15-AF16</f>
        <v>71290.18</v>
      </c>
      <c r="AR16" s="31" t="s">
        <v>72</v>
      </c>
      <c r="AS16" s="31" t="n">
        <v>500</v>
      </c>
    </row>
    <row r="17" customFormat="false" ht="13.8" hidden="false" customHeight="false" outlineLevel="0" collapsed="false">
      <c r="A17" s="30"/>
      <c r="B17" s="31"/>
      <c r="C17" s="28"/>
      <c r="D17" s="28"/>
      <c r="E17" s="28"/>
      <c r="F17" s="28"/>
      <c r="G17" s="28"/>
      <c r="H17" s="39"/>
      <c r="I17" s="39"/>
      <c r="J17" s="28"/>
      <c r="K17" s="28"/>
      <c r="L17" s="28"/>
      <c r="M17" s="21" t="n">
        <f aca="false">SUM(C17:L17)</f>
        <v>0</v>
      </c>
      <c r="P17" s="30" t="n">
        <v>44557</v>
      </c>
      <c r="Q17" s="31" t="s">
        <v>73</v>
      </c>
      <c r="R17" s="31" t="n">
        <v>215</v>
      </c>
      <c r="S17" s="35" t="n">
        <v>370</v>
      </c>
      <c r="T17" s="28"/>
      <c r="U17" s="28"/>
      <c r="V17" s="28"/>
      <c r="W17" s="28"/>
      <c r="X17" s="28" t="n">
        <v>150</v>
      </c>
      <c r="Y17" s="28"/>
      <c r="Z17" s="28"/>
      <c r="AA17" s="28"/>
      <c r="AB17" s="28"/>
      <c r="AC17" s="28"/>
      <c r="AD17" s="28"/>
      <c r="AE17" s="28"/>
      <c r="AF17" s="37" t="n">
        <f aca="false">SUM(T17:AE17)</f>
        <v>150</v>
      </c>
      <c r="AG17" s="38"/>
      <c r="AH17" s="28" t="n">
        <f aca="false">AH16-AF17</f>
        <v>71140.18</v>
      </c>
      <c r="AR17" s="31" t="s">
        <v>74</v>
      </c>
      <c r="AS17" s="31" t="n">
        <v>2500</v>
      </c>
    </row>
    <row r="18" customFormat="false" ht="13.8" hidden="false" customHeight="false" outlineLevel="0" collapsed="false">
      <c r="A18" s="30"/>
      <c r="B18" s="31"/>
      <c r="C18" s="28"/>
      <c r="D18" s="28"/>
      <c r="E18" s="28"/>
      <c r="F18" s="28"/>
      <c r="G18" s="28"/>
      <c r="H18" s="39"/>
      <c r="I18" s="39"/>
      <c r="J18" s="28"/>
      <c r="K18" s="28"/>
      <c r="L18" s="28"/>
      <c r="M18" s="21" t="n">
        <f aca="false">SUM(C18:L18)</f>
        <v>0</v>
      </c>
      <c r="P18" s="30" t="n">
        <v>44223</v>
      </c>
      <c r="Q18" s="31" t="s">
        <v>75</v>
      </c>
      <c r="R18" s="31" t="n">
        <v>216</v>
      </c>
      <c r="S18" s="35" t="n">
        <v>371</v>
      </c>
      <c r="T18" s="28"/>
      <c r="U18" s="28"/>
      <c r="V18" s="40"/>
      <c r="W18" s="40"/>
      <c r="X18" s="40" t="n">
        <v>675</v>
      </c>
      <c r="Y18" s="40"/>
      <c r="Z18" s="40"/>
      <c r="AA18" s="40"/>
      <c r="AB18" s="40"/>
      <c r="AC18" s="40"/>
      <c r="AD18" s="40"/>
      <c r="AE18" s="40"/>
      <c r="AF18" s="37" t="n">
        <f aca="false">SUM(T18:AE18)</f>
        <v>675</v>
      </c>
      <c r="AG18" s="38"/>
      <c r="AH18" s="28" t="n">
        <f aca="false">AH17-AF18</f>
        <v>70465.18</v>
      </c>
      <c r="AR18" s="31" t="s">
        <v>76</v>
      </c>
      <c r="AS18" s="31" t="n">
        <v>1000</v>
      </c>
    </row>
    <row r="19" customFormat="false" ht="13.8" hidden="false" customHeight="false" outlineLevel="0" collapsed="false">
      <c r="A19" s="30" t="n">
        <v>44242</v>
      </c>
      <c r="B19" s="31" t="s">
        <v>77</v>
      </c>
      <c r="C19" s="28"/>
      <c r="D19" s="28"/>
      <c r="E19" s="28"/>
      <c r="F19" s="28"/>
      <c r="G19" s="28"/>
      <c r="H19" s="39"/>
      <c r="I19" s="39"/>
      <c r="J19" s="28"/>
      <c r="K19" s="28" t="n">
        <v>174.94</v>
      </c>
      <c r="L19" s="28"/>
      <c r="M19" s="21" t="n">
        <f aca="false">SUM(C19:L19)</f>
        <v>174.94</v>
      </c>
      <c r="P19" s="30" t="n">
        <v>44265</v>
      </c>
      <c r="Q19" s="31" t="s">
        <v>78</v>
      </c>
      <c r="R19" s="31" t="n">
        <v>218</v>
      </c>
      <c r="S19" s="46" t="n">
        <v>373</v>
      </c>
      <c r="T19" s="28"/>
      <c r="U19" s="28" t="n">
        <v>1000</v>
      </c>
      <c r="V19" s="40"/>
      <c r="W19" s="40"/>
      <c r="X19" s="47" t="n">
        <v>65.19</v>
      </c>
      <c r="Y19" s="40"/>
      <c r="Z19" s="40"/>
      <c r="AA19" s="40"/>
      <c r="AB19" s="40"/>
      <c r="AC19" s="40"/>
      <c r="AD19" s="40"/>
      <c r="AE19" s="40"/>
      <c r="AF19" s="37" t="n">
        <f aca="false">SUM(T19:AE19)</f>
        <v>1065.19</v>
      </c>
      <c r="AG19" s="38"/>
      <c r="AH19" s="28" t="n">
        <f aca="false">AH18-AF19</f>
        <v>69399.99</v>
      </c>
      <c r="AR19" s="31" t="s">
        <v>79</v>
      </c>
      <c r="AS19" s="31" t="n">
        <v>1000</v>
      </c>
    </row>
    <row r="20" customFormat="false" ht="13.8" hidden="false" customHeight="false" outlineLevel="0" collapsed="false">
      <c r="A20" s="30"/>
      <c r="B20" s="31"/>
      <c r="C20" s="28"/>
      <c r="D20" s="28"/>
      <c r="E20" s="28"/>
      <c r="F20" s="28"/>
      <c r="G20" s="28"/>
      <c r="H20" s="39"/>
      <c r="I20" s="39"/>
      <c r="J20" s="28"/>
      <c r="K20" s="28"/>
      <c r="L20" s="28"/>
      <c r="M20" s="21" t="n">
        <f aca="false">SUM(C20:L20)</f>
        <v>0</v>
      </c>
      <c r="P20" s="30" t="n">
        <v>44270</v>
      </c>
      <c r="Q20" s="31" t="s">
        <v>80</v>
      </c>
      <c r="R20" s="31" t="n">
        <v>219</v>
      </c>
      <c r="S20" s="46" t="n">
        <v>374</v>
      </c>
      <c r="T20" s="28"/>
      <c r="U20" s="28"/>
      <c r="V20" s="28"/>
      <c r="W20" s="28"/>
      <c r="X20" s="28" t="n">
        <v>50</v>
      </c>
      <c r="Y20" s="28" t="s">
        <v>81</v>
      </c>
      <c r="Z20" s="28"/>
      <c r="AA20" s="28"/>
      <c r="AB20" s="28"/>
      <c r="AC20" s="28"/>
      <c r="AD20" s="28"/>
      <c r="AE20" s="40"/>
      <c r="AF20" s="37" t="n">
        <f aca="false">SUM(T20:AE20)</f>
        <v>50</v>
      </c>
      <c r="AG20" s="38"/>
      <c r="AH20" s="28" t="n">
        <f aca="false">AH19-AF20</f>
        <v>69349.99</v>
      </c>
      <c r="AR20" s="31" t="s">
        <v>82</v>
      </c>
      <c r="AS20" s="31" t="n">
        <v>300</v>
      </c>
    </row>
    <row r="21" customFormat="false" ht="13.8" hidden="false" customHeight="false" outlineLevel="0" collapsed="false">
      <c r="A21" s="30"/>
      <c r="B21" s="31"/>
      <c r="C21" s="28"/>
      <c r="D21" s="28"/>
      <c r="E21" s="28"/>
      <c r="F21" s="28"/>
      <c r="G21" s="28"/>
      <c r="H21" s="39"/>
      <c r="I21" s="39"/>
      <c r="J21" s="28"/>
      <c r="K21" s="28"/>
      <c r="L21" s="28"/>
      <c r="M21" s="21" t="n">
        <f aca="false">SUM(C21:L21)</f>
        <v>0</v>
      </c>
      <c r="P21" s="30" t="n">
        <v>44268</v>
      </c>
      <c r="Q21" s="31" t="s">
        <v>83</v>
      </c>
      <c r="R21" s="43" t="n">
        <v>220</v>
      </c>
      <c r="S21" s="48" t="n">
        <v>375</v>
      </c>
      <c r="T21" s="28"/>
      <c r="U21" s="28"/>
      <c r="V21" s="28"/>
      <c r="W21" s="28"/>
      <c r="X21" s="28" t="n">
        <v>98</v>
      </c>
      <c r="Y21" s="28"/>
      <c r="Z21" s="28"/>
      <c r="AA21" s="28"/>
      <c r="AB21" s="28"/>
      <c r="AC21" s="28"/>
      <c r="AD21" s="28"/>
      <c r="AE21" s="40"/>
      <c r="AF21" s="37" t="n">
        <f aca="false">SUM(T21:AE21)</f>
        <v>98</v>
      </c>
      <c r="AG21" s="38"/>
      <c r="AH21" s="28" t="n">
        <f aca="false">AH20-AF21</f>
        <v>69251.99</v>
      </c>
      <c r="AR21" s="31" t="s">
        <v>84</v>
      </c>
      <c r="AS21" s="31" t="n">
        <v>25000</v>
      </c>
    </row>
    <row r="22" customFormat="false" ht="13.8" hidden="false" customHeight="false" outlineLevel="0" collapsed="false">
      <c r="A22" s="30"/>
      <c r="B22" s="31"/>
      <c r="C22" s="28"/>
      <c r="D22" s="28"/>
      <c r="E22" s="28"/>
      <c r="F22" s="28"/>
      <c r="G22" s="28"/>
      <c r="H22" s="39"/>
      <c r="I22" s="39"/>
      <c r="J22" s="28"/>
      <c r="K22" s="28"/>
      <c r="L22" s="28"/>
      <c r="M22" s="21" t="n">
        <f aca="false">SUM(C22:L22)</f>
        <v>0</v>
      </c>
      <c r="P22" s="30" t="n">
        <v>44268</v>
      </c>
      <c r="Q22" s="31" t="s">
        <v>85</v>
      </c>
      <c r="R22" s="31" t="n">
        <v>221</v>
      </c>
      <c r="S22" s="46" t="n">
        <v>376</v>
      </c>
      <c r="T22" s="36"/>
      <c r="U22" s="36"/>
      <c r="V22" s="36"/>
      <c r="W22" s="36"/>
      <c r="X22" s="36" t="n">
        <v>600</v>
      </c>
      <c r="Y22" s="36"/>
      <c r="Z22" s="36"/>
      <c r="AA22" s="36"/>
      <c r="AB22" s="36"/>
      <c r="AC22" s="36"/>
      <c r="AD22" s="36"/>
      <c r="AE22" s="36"/>
      <c r="AF22" s="37" t="n">
        <f aca="false">SUM(T22:AE22)</f>
        <v>600</v>
      </c>
      <c r="AG22" s="38"/>
      <c r="AH22" s="28" t="n">
        <f aca="false">AH21-AF22</f>
        <v>68651.99</v>
      </c>
      <c r="AR22" s="31" t="s">
        <v>86</v>
      </c>
      <c r="AS22" s="31" t="n">
        <v>12000</v>
      </c>
    </row>
    <row r="23" customFormat="false" ht="13.8" hidden="false" customHeight="false" outlineLevel="0" collapsed="false">
      <c r="A23" s="30"/>
      <c r="B23" s="31"/>
      <c r="C23" s="28"/>
      <c r="D23" s="28"/>
      <c r="E23" s="28"/>
      <c r="F23" s="28"/>
      <c r="G23" s="28"/>
      <c r="H23" s="39"/>
      <c r="I23" s="39"/>
      <c r="J23" s="28"/>
      <c r="K23" s="28"/>
      <c r="L23" s="28"/>
      <c r="M23" s="21" t="n">
        <f aca="false">SUM(C23:L23)</f>
        <v>0</v>
      </c>
      <c r="P23" s="30"/>
      <c r="Q23" s="31"/>
      <c r="R23" s="31"/>
      <c r="S23" s="4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40" t="n">
        <f aca="false">SUM(T23:AE23)</f>
        <v>0</v>
      </c>
      <c r="AG23" s="38"/>
      <c r="AH23" s="28" t="n">
        <f aca="false">AH22-AF23</f>
        <v>68651.99</v>
      </c>
      <c r="AR23" s="31" t="s">
        <v>87</v>
      </c>
      <c r="AS23" s="31" t="n">
        <v>30000</v>
      </c>
    </row>
    <row r="24" customFormat="false" ht="13.8" hidden="false" customHeight="false" outlineLevel="0" collapsed="false">
      <c r="A24" s="30"/>
      <c r="B24" s="31"/>
      <c r="C24" s="28"/>
      <c r="D24" s="28"/>
      <c r="E24" s="28"/>
      <c r="F24" s="28"/>
      <c r="G24" s="28"/>
      <c r="H24" s="39"/>
      <c r="I24" s="39"/>
      <c r="J24" s="28"/>
      <c r="K24" s="28"/>
      <c r="L24" s="28"/>
      <c r="M24" s="21" t="n">
        <f aca="false">SUM(C24:L24)</f>
        <v>0</v>
      </c>
      <c r="P24" s="30"/>
      <c r="Q24" s="31"/>
      <c r="R24" s="31"/>
      <c r="S24" s="4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49"/>
      <c r="AF24" s="40" t="n">
        <f aca="false">SUM(T24:AE24)</f>
        <v>0</v>
      </c>
      <c r="AG24" s="38"/>
      <c r="AH24" s="28" t="n">
        <f aca="false">AH23-AF24</f>
        <v>68651.99</v>
      </c>
      <c r="AR24" s="31" t="s">
        <v>22</v>
      </c>
      <c r="AS24" s="31" t="n">
        <v>500</v>
      </c>
    </row>
    <row r="25" customFormat="false" ht="13.8" hidden="false" customHeight="false" outlineLevel="0" collapsed="false">
      <c r="A25" s="50"/>
      <c r="B25" s="31"/>
      <c r="C25" s="28"/>
      <c r="D25" s="28"/>
      <c r="E25" s="28"/>
      <c r="F25" s="28"/>
      <c r="G25" s="28"/>
      <c r="H25" s="39"/>
      <c r="I25" s="39"/>
      <c r="J25" s="28"/>
      <c r="K25" s="28"/>
      <c r="L25" s="28"/>
      <c r="M25" s="21" t="n">
        <f aca="false">SUM(C25:L25)</f>
        <v>0</v>
      </c>
      <c r="P25" s="30"/>
      <c r="Q25" s="31"/>
      <c r="R25" s="31"/>
      <c r="S25" s="4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40" t="n">
        <f aca="false">SUM(T25:AE25)</f>
        <v>0</v>
      </c>
      <c r="AG25" s="38"/>
      <c r="AH25" s="28" t="n">
        <f aca="false">AH24-AF25</f>
        <v>68651.99</v>
      </c>
      <c r="AR25" s="31" t="s">
        <v>8</v>
      </c>
      <c r="AS25" s="31" t="n">
        <v>3000</v>
      </c>
    </row>
    <row r="26" customFormat="false" ht="13.8" hidden="false" customHeight="false" outlineLevel="0" collapsed="false">
      <c r="A26" s="30"/>
      <c r="B26" s="31"/>
      <c r="C26" s="28"/>
      <c r="D26" s="28"/>
      <c r="E26" s="28"/>
      <c r="F26" s="28"/>
      <c r="G26" s="28"/>
      <c r="H26" s="39"/>
      <c r="I26" s="39"/>
      <c r="J26" s="28"/>
      <c r="K26" s="28"/>
      <c r="L26" s="28"/>
      <c r="M26" s="21" t="n">
        <f aca="false">SUM(C26:L26)</f>
        <v>0</v>
      </c>
      <c r="P26" s="30"/>
      <c r="Q26" s="31"/>
      <c r="R26" s="31"/>
      <c r="S26" s="4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28" t="n">
        <f aca="false">SUM(T26:AE26)</f>
        <v>0</v>
      </c>
      <c r="AG26" s="38"/>
      <c r="AH26" s="28" t="n">
        <f aca="false">AH25-AF26</f>
        <v>68651.99</v>
      </c>
    </row>
    <row r="27" customFormat="false" ht="13.8" hidden="false" customHeight="false" outlineLevel="0" collapsed="false">
      <c r="A27" s="30"/>
      <c r="B27" s="31"/>
      <c r="C27" s="28"/>
      <c r="D27" s="28"/>
      <c r="E27" s="28"/>
      <c r="F27" s="28"/>
      <c r="G27" s="28"/>
      <c r="H27" s="39"/>
      <c r="I27" s="39"/>
      <c r="J27" s="28"/>
      <c r="K27" s="28"/>
      <c r="L27" s="28"/>
      <c r="M27" s="21" t="n">
        <f aca="false">SUM(C27:L27)</f>
        <v>0</v>
      </c>
      <c r="P27" s="30"/>
      <c r="Q27" s="31"/>
      <c r="R27" s="31"/>
      <c r="S27" s="4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40" t="n">
        <f aca="false">SUM(T27:AE27)</f>
        <v>0</v>
      </c>
      <c r="AG27" s="38"/>
      <c r="AH27" s="28" t="n">
        <f aca="false">AH26-AF27</f>
        <v>68651.99</v>
      </c>
    </row>
    <row r="28" s="55" customFormat="true" ht="13.8" hidden="false" customHeight="false" outlineLevel="0" collapsed="false">
      <c r="A28" s="51"/>
      <c r="B28" s="52"/>
      <c r="C28" s="40"/>
      <c r="D28" s="40"/>
      <c r="E28" s="40"/>
      <c r="F28" s="40"/>
      <c r="G28" s="40"/>
      <c r="H28" s="53"/>
      <c r="I28" s="53"/>
      <c r="J28" s="40"/>
      <c r="K28" s="40"/>
      <c r="L28" s="40"/>
      <c r="M28" s="54" t="n">
        <f aca="false">SUM(C28:L28)</f>
        <v>0</v>
      </c>
      <c r="N28" s="0"/>
      <c r="P28" s="51"/>
      <c r="Q28" s="35"/>
      <c r="R28" s="35"/>
      <c r="S28" s="46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 t="n">
        <f aca="false">SUM(T28:AE28)</f>
        <v>0</v>
      </c>
      <c r="AG28" s="40"/>
      <c r="AH28" s="28" t="n">
        <f aca="false">AH27-AF28</f>
        <v>68651.99</v>
      </c>
      <c r="AR28" s="0"/>
      <c r="AS28" s="0"/>
    </row>
    <row r="29" customFormat="false" ht="13.8" hidden="false" customHeight="false" outlineLevel="0" collapsed="false">
      <c r="A29" s="30"/>
      <c r="B29" s="31"/>
      <c r="C29" s="28"/>
      <c r="D29" s="28"/>
      <c r="E29" s="28"/>
      <c r="F29" s="28"/>
      <c r="G29" s="28"/>
      <c r="H29" s="39"/>
      <c r="I29" s="39"/>
      <c r="J29" s="28"/>
      <c r="K29" s="28"/>
      <c r="L29" s="28"/>
      <c r="M29" s="21" t="n">
        <f aca="false">SUM(C29:L29)</f>
        <v>0</v>
      </c>
      <c r="P29" s="30"/>
      <c r="Q29" s="31"/>
      <c r="R29" s="31"/>
      <c r="S29" s="46"/>
      <c r="T29" s="28"/>
      <c r="U29" s="28"/>
      <c r="V29" s="28"/>
      <c r="W29" s="28"/>
      <c r="X29" s="28"/>
      <c r="Y29" s="28"/>
      <c r="Z29" s="28"/>
      <c r="AA29" s="28"/>
      <c r="AB29" s="28"/>
      <c r="AC29" s="36"/>
      <c r="AD29" s="36"/>
      <c r="AE29" s="49"/>
      <c r="AF29" s="40" t="n">
        <f aca="false">SUM(T29:AE29)</f>
        <v>0</v>
      </c>
      <c r="AG29" s="38"/>
      <c r="AH29" s="28" t="n">
        <f aca="false">AH28-AF29</f>
        <v>68651.99</v>
      </c>
      <c r="AR29" s="55"/>
      <c r="AS29" s="55"/>
    </row>
    <row r="30" customFormat="false" ht="13.8" hidden="false" customHeight="false" outlineLevel="0" collapsed="false">
      <c r="A30" s="56"/>
      <c r="B30" s="31"/>
      <c r="C30" s="28"/>
      <c r="D30" s="28"/>
      <c r="E30" s="28"/>
      <c r="F30" s="28"/>
      <c r="G30" s="28"/>
      <c r="H30" s="39"/>
      <c r="I30" s="39"/>
      <c r="J30" s="28"/>
      <c r="K30" s="28"/>
      <c r="L30" s="28"/>
      <c r="M30" s="21" t="n">
        <f aca="false">SUM(C30:L30)</f>
        <v>0</v>
      </c>
      <c r="P30" s="30"/>
      <c r="Q30" s="31"/>
      <c r="R30" s="31"/>
      <c r="S30" s="4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40"/>
      <c r="AF30" s="28" t="n">
        <f aca="false">SUM(T30:AE30)</f>
        <v>0</v>
      </c>
      <c r="AG30" s="38"/>
      <c r="AH30" s="28" t="n">
        <f aca="false">AH29-AF30</f>
        <v>68651.99</v>
      </c>
      <c r="AJ30" s="41"/>
    </row>
    <row r="31" customFormat="false" ht="13.8" hidden="false" customHeight="false" outlineLevel="0" collapsed="false">
      <c r="A31" s="30"/>
      <c r="B31" s="31"/>
      <c r="C31" s="28"/>
      <c r="D31" s="28"/>
      <c r="E31" s="28"/>
      <c r="F31" s="28"/>
      <c r="G31" s="28"/>
      <c r="H31" s="39"/>
      <c r="I31" s="57"/>
      <c r="J31" s="32"/>
      <c r="K31" s="32"/>
      <c r="L31" s="32"/>
      <c r="M31" s="21" t="n">
        <f aca="false">SUM(C31:L31)</f>
        <v>0</v>
      </c>
      <c r="P31" s="30"/>
      <c r="Q31" s="31"/>
      <c r="R31" s="31"/>
      <c r="S31" s="46"/>
      <c r="T31" s="28"/>
      <c r="U31" s="28"/>
      <c r="V31" s="28"/>
      <c r="W31" s="28"/>
      <c r="X31" s="28"/>
      <c r="Y31" s="36"/>
      <c r="Z31" s="36"/>
      <c r="AA31" s="36"/>
      <c r="AB31" s="36"/>
      <c r="AC31" s="36"/>
      <c r="AD31" s="36"/>
      <c r="AE31" s="49"/>
      <c r="AF31" s="28" t="n">
        <f aca="false">SUM(T31:AE31)</f>
        <v>0</v>
      </c>
      <c r="AG31" s="38"/>
      <c r="AH31" s="28" t="n">
        <f aca="false">AH30-AF31</f>
        <v>68651.99</v>
      </c>
    </row>
    <row r="32" customFormat="false" ht="13.8" hidden="false" customHeight="false" outlineLevel="0" collapsed="false">
      <c r="A32" s="30"/>
      <c r="B32" s="31"/>
      <c r="C32" s="32"/>
      <c r="D32" s="32"/>
      <c r="E32" s="32"/>
      <c r="F32" s="32"/>
      <c r="G32" s="32"/>
      <c r="H32" s="33"/>
      <c r="I32" s="34"/>
      <c r="J32" s="32"/>
      <c r="K32" s="32"/>
      <c r="L32" s="32"/>
      <c r="M32" s="21" t="n">
        <f aca="false">SUM(C32:L32)</f>
        <v>0</v>
      </c>
      <c r="P32" s="30"/>
      <c r="Q32" s="31"/>
      <c r="R32" s="31"/>
      <c r="S32" s="4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28" t="n">
        <f aca="false">SUM(T32:AE32)</f>
        <v>0</v>
      </c>
      <c r="AG32" s="38"/>
      <c r="AH32" s="28" t="n">
        <f aca="false">AH31-AF32</f>
        <v>68651.99</v>
      </c>
    </row>
    <row r="33" customFormat="false" ht="13.8" hidden="false" customHeight="false" outlineLevel="0" collapsed="false">
      <c r="A33" s="30"/>
      <c r="B33" s="31"/>
      <c r="C33" s="32"/>
      <c r="D33" s="32"/>
      <c r="E33" s="32"/>
      <c r="F33" s="32"/>
      <c r="G33" s="32"/>
      <c r="H33" s="33"/>
      <c r="I33" s="34"/>
      <c r="J33" s="32"/>
      <c r="K33" s="32"/>
      <c r="L33" s="32"/>
      <c r="M33" s="21" t="n">
        <f aca="false">SUM(C33:L33)</f>
        <v>0</v>
      </c>
      <c r="P33" s="30"/>
      <c r="Q33" s="31"/>
      <c r="R33" s="31"/>
      <c r="S33" s="46"/>
      <c r="T33" s="31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28" t="n">
        <f aca="false">SUM(T33:AE33)</f>
        <v>0</v>
      </c>
      <c r="AG33" s="38"/>
      <c r="AH33" s="28" t="n">
        <f aca="false">AH32-AF33</f>
        <v>68651.99</v>
      </c>
    </row>
    <row r="34" customFormat="false" ht="13.8" hidden="false" customHeight="false" outlineLevel="0" collapsed="false">
      <c r="A34" s="30"/>
      <c r="B34" s="31"/>
      <c r="C34" s="32"/>
      <c r="D34" s="32"/>
      <c r="E34" s="32"/>
      <c r="F34" s="32"/>
      <c r="G34" s="32"/>
      <c r="H34" s="33"/>
      <c r="I34" s="34"/>
      <c r="J34" s="32"/>
      <c r="K34" s="32"/>
      <c r="L34" s="32"/>
      <c r="M34" s="21" t="n">
        <f aca="false">SUM(C34:L34)</f>
        <v>0</v>
      </c>
      <c r="P34" s="30"/>
      <c r="Q34" s="31"/>
      <c r="R34" s="31"/>
      <c r="S34" s="4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28" t="n">
        <f aca="false">SUM(T34:AE34)</f>
        <v>0</v>
      </c>
      <c r="AG34" s="38"/>
      <c r="AH34" s="28" t="n">
        <f aca="false">AH33-AF34</f>
        <v>68651.99</v>
      </c>
    </row>
    <row r="35" customFormat="false" ht="13.8" hidden="false" customHeight="false" outlineLevel="0" collapsed="false">
      <c r="A35" s="30"/>
      <c r="B35" s="31"/>
      <c r="C35" s="32"/>
      <c r="D35" s="32"/>
      <c r="E35" s="32"/>
      <c r="F35" s="32"/>
      <c r="G35" s="32"/>
      <c r="H35" s="33"/>
      <c r="I35" s="34"/>
      <c r="J35" s="32"/>
      <c r="K35" s="32"/>
      <c r="L35" s="32"/>
      <c r="M35" s="21" t="n">
        <f aca="false">SUM(C35:L35)</f>
        <v>0</v>
      </c>
      <c r="P35" s="30"/>
      <c r="Q35" s="31"/>
      <c r="R35" s="31"/>
      <c r="S35" s="4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28" t="n">
        <f aca="false">SUM(T35:AE35)</f>
        <v>0</v>
      </c>
      <c r="AG35" s="38"/>
      <c r="AH35" s="28" t="n">
        <f aca="false">AH34-AF35</f>
        <v>68651.99</v>
      </c>
    </row>
    <row r="36" customFormat="false" ht="13.8" hidden="false" customHeight="false" outlineLevel="0" collapsed="false">
      <c r="A36" s="30"/>
      <c r="B36" s="31"/>
      <c r="C36" s="32"/>
      <c r="D36" s="32"/>
      <c r="E36" s="32"/>
      <c r="F36" s="32"/>
      <c r="G36" s="32"/>
      <c r="H36" s="33"/>
      <c r="I36" s="34"/>
      <c r="J36" s="32"/>
      <c r="K36" s="32"/>
      <c r="L36" s="32"/>
      <c r="M36" s="21" t="n">
        <f aca="false">SUM(C36:L36)</f>
        <v>0</v>
      </c>
      <c r="P36" s="30"/>
      <c r="Q36" s="31"/>
      <c r="R36" s="31"/>
      <c r="S36" s="4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28" t="n">
        <f aca="false">SUM(T36:AE36)</f>
        <v>0</v>
      </c>
      <c r="AG36" s="38"/>
      <c r="AH36" s="28" t="n">
        <f aca="false">AH35-AF36</f>
        <v>68651.99</v>
      </c>
    </row>
    <row r="37" customFormat="false" ht="13.8" hidden="false" customHeight="false" outlineLevel="0" collapsed="false">
      <c r="A37" s="30"/>
      <c r="B37" s="31"/>
      <c r="C37" s="32"/>
      <c r="D37" s="32"/>
      <c r="E37" s="32"/>
      <c r="F37" s="32"/>
      <c r="G37" s="32"/>
      <c r="H37" s="33"/>
      <c r="I37" s="34"/>
      <c r="J37" s="32"/>
      <c r="K37" s="32"/>
      <c r="L37" s="32"/>
      <c r="M37" s="21" t="n">
        <f aca="false">SUM(C37:L37)</f>
        <v>0</v>
      </c>
      <c r="P37" s="30"/>
      <c r="Q37" s="31"/>
      <c r="R37" s="31"/>
      <c r="S37" s="31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28" t="n">
        <f aca="false">SUM(T37:AE37)</f>
        <v>0</v>
      </c>
      <c r="AG37" s="38"/>
      <c r="AH37" s="28" t="n">
        <f aca="false">AH36-AF37</f>
        <v>68651.99</v>
      </c>
    </row>
    <row r="38" customFormat="false" ht="13.8" hidden="false" customHeight="false" outlineLevel="0" collapsed="false">
      <c r="A38" s="30"/>
      <c r="B38" s="31"/>
      <c r="C38" s="32"/>
      <c r="D38" s="32"/>
      <c r="E38" s="32"/>
      <c r="F38" s="32"/>
      <c r="G38" s="32"/>
      <c r="H38" s="33"/>
      <c r="I38" s="34"/>
      <c r="J38" s="32"/>
      <c r="K38" s="32"/>
      <c r="L38" s="32"/>
      <c r="M38" s="21" t="n">
        <f aca="false">SUM(C38:L38)</f>
        <v>0</v>
      </c>
      <c r="P38" s="30"/>
      <c r="Q38" s="31"/>
      <c r="R38" s="31"/>
      <c r="S38" s="3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28" t="n">
        <f aca="false">SUM(T38:AE38)</f>
        <v>0</v>
      </c>
      <c r="AG38" s="38"/>
      <c r="AH38" s="28" t="n">
        <f aca="false">AH37-AF38</f>
        <v>68651.99</v>
      </c>
    </row>
    <row r="39" customFormat="false" ht="13.8" hidden="false" customHeight="false" outlineLevel="0" collapsed="false">
      <c r="A39" s="30"/>
      <c r="B39" s="31"/>
      <c r="C39" s="32"/>
      <c r="D39" s="32"/>
      <c r="E39" s="32"/>
      <c r="F39" s="32"/>
      <c r="G39" s="32"/>
      <c r="H39" s="33"/>
      <c r="I39" s="34"/>
      <c r="J39" s="32"/>
      <c r="K39" s="32"/>
      <c r="L39" s="32"/>
      <c r="M39" s="21" t="n">
        <f aca="false">SUM(C39:L39)</f>
        <v>0</v>
      </c>
      <c r="P39" s="30"/>
      <c r="Q39" s="31"/>
      <c r="R39" s="31"/>
      <c r="S39" s="3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28" t="n">
        <f aca="false">SUM(T39:AE39)</f>
        <v>0</v>
      </c>
      <c r="AG39" s="38"/>
      <c r="AH39" s="28" t="n">
        <f aca="false">AH38-AF39</f>
        <v>68651.99</v>
      </c>
      <c r="AJ39" s="0" t="s">
        <v>88</v>
      </c>
      <c r="AK39" s="41" t="n">
        <f aca="false">AH5</f>
        <v>78190.13</v>
      </c>
    </row>
    <row r="40" customFormat="false" ht="13.8" hidden="false" customHeight="false" outlineLevel="0" collapsed="false">
      <c r="A40" s="30"/>
      <c r="B40" s="31"/>
      <c r="C40" s="32"/>
      <c r="D40" s="32"/>
      <c r="E40" s="32"/>
      <c r="F40" s="32"/>
      <c r="G40" s="32"/>
      <c r="H40" s="33"/>
      <c r="I40" s="34"/>
      <c r="J40" s="32"/>
      <c r="K40" s="32"/>
      <c r="L40" s="32"/>
      <c r="M40" s="21" t="n">
        <f aca="false">SUM(C40:L40)</f>
        <v>0</v>
      </c>
      <c r="P40" s="30"/>
      <c r="Q40" s="31"/>
      <c r="R40" s="31"/>
      <c r="S40" s="3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28" t="n">
        <f aca="false">SUM(T40:AE40)</f>
        <v>0</v>
      </c>
      <c r="AG40" s="38"/>
      <c r="AH40" s="28" t="n">
        <f aca="false">AH39-AF40</f>
        <v>68651.99</v>
      </c>
      <c r="AJ40" s="0" t="s">
        <v>89</v>
      </c>
      <c r="AK40" s="41" t="n">
        <f aca="false">AF49</f>
        <v>9538.14</v>
      </c>
    </row>
    <row r="41" customFormat="false" ht="13.8" hidden="false" customHeight="false" outlineLevel="0" collapsed="false">
      <c r="A41" s="30"/>
      <c r="B41" s="31"/>
      <c r="C41" s="32"/>
      <c r="D41" s="32"/>
      <c r="E41" s="32"/>
      <c r="F41" s="32"/>
      <c r="G41" s="32"/>
      <c r="H41" s="33"/>
      <c r="I41" s="34"/>
      <c r="J41" s="32"/>
      <c r="K41" s="32"/>
      <c r="L41" s="32"/>
      <c r="M41" s="21" t="n">
        <f aca="false">SUM(C41:L41)</f>
        <v>0</v>
      </c>
      <c r="P41" s="30"/>
      <c r="Q41" s="31"/>
      <c r="R41" s="31"/>
      <c r="S41" s="3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28" t="n">
        <f aca="false">SUM(T41:AE41)</f>
        <v>0</v>
      </c>
      <c r="AG41" s="38"/>
      <c r="AH41" s="28" t="n">
        <f aca="false">AH40-AF41</f>
        <v>68651.99</v>
      </c>
      <c r="AJ41" s="0" t="s">
        <v>90</v>
      </c>
      <c r="AK41" s="41" t="n">
        <f aca="false">M49</f>
        <v>14754.44</v>
      </c>
      <c r="AM41" s="0" t="s">
        <v>91</v>
      </c>
      <c r="AN41" s="0" t="n">
        <v>650</v>
      </c>
    </row>
    <row r="42" customFormat="false" ht="13.8" hidden="false" customHeight="false" outlineLevel="0" collapsed="false">
      <c r="A42" s="30"/>
      <c r="B42" s="31"/>
      <c r="C42" s="32"/>
      <c r="D42" s="32"/>
      <c r="E42" s="32"/>
      <c r="F42" s="32"/>
      <c r="G42" s="32"/>
      <c r="H42" s="33"/>
      <c r="I42" s="34"/>
      <c r="J42" s="32"/>
      <c r="K42" s="32"/>
      <c r="L42" s="32"/>
      <c r="M42" s="21" t="n">
        <f aca="false">SUM(C42:L42)</f>
        <v>0</v>
      </c>
      <c r="P42" s="30"/>
      <c r="Q42" s="31"/>
      <c r="R42" s="31"/>
      <c r="S42" s="3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28" t="n">
        <f aca="false">SUM(T42:AE42)</f>
        <v>0</v>
      </c>
      <c r="AG42" s="38"/>
      <c r="AH42" s="28" t="n">
        <f aca="false">AH41-AF42</f>
        <v>68651.99</v>
      </c>
      <c r="AJ42" s="0" t="s">
        <v>92</v>
      </c>
      <c r="AK42" s="41" t="n">
        <f aca="false">AK39-AK40+AK41</f>
        <v>83406.43</v>
      </c>
      <c r="AM42" s="0" t="s">
        <v>93</v>
      </c>
      <c r="AN42" s="0" t="n">
        <v>84056.43</v>
      </c>
      <c r="AO42" s="41" t="n">
        <f aca="false">AK42-AN42+AN41</f>
        <v>1.45519152283669E-011</v>
      </c>
    </row>
    <row r="43" customFormat="false" ht="13.8" hidden="false" customHeight="false" outlineLevel="0" collapsed="false">
      <c r="A43" s="30"/>
      <c r="B43" s="31"/>
      <c r="C43" s="32"/>
      <c r="D43" s="32"/>
      <c r="E43" s="32"/>
      <c r="F43" s="32"/>
      <c r="G43" s="32"/>
      <c r="H43" s="33"/>
      <c r="I43" s="34"/>
      <c r="J43" s="32"/>
      <c r="K43" s="32"/>
      <c r="L43" s="32"/>
      <c r="M43" s="21" t="n">
        <f aca="false">SUM(C43:L43)</f>
        <v>0</v>
      </c>
      <c r="P43" s="30"/>
      <c r="Q43" s="31"/>
      <c r="R43" s="31"/>
      <c r="S43" s="3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28" t="n">
        <f aca="false">SUM(T43:AE43)</f>
        <v>0</v>
      </c>
      <c r="AG43" s="38"/>
      <c r="AH43" s="28" t="n">
        <f aca="false">AH42-AF43</f>
        <v>68651.99</v>
      </c>
      <c r="AM43" s="0" t="n">
        <v>84056.43</v>
      </c>
    </row>
    <row r="44" customFormat="false" ht="13.8" hidden="false" customHeight="false" outlineLevel="0" collapsed="false">
      <c r="A44" s="30"/>
      <c r="B44" s="31"/>
      <c r="C44" s="32"/>
      <c r="D44" s="32"/>
      <c r="E44" s="32"/>
      <c r="F44" s="32"/>
      <c r="G44" s="32"/>
      <c r="H44" s="33"/>
      <c r="I44" s="34"/>
      <c r="J44" s="32"/>
      <c r="K44" s="32"/>
      <c r="L44" s="32"/>
      <c r="M44" s="21" t="n">
        <f aca="false">SUM(C44:L44)</f>
        <v>0</v>
      </c>
      <c r="P44" s="30"/>
      <c r="Q44" s="31"/>
      <c r="R44" s="31"/>
      <c r="S44" s="31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28" t="n">
        <f aca="false">SUM(T44:AE44)</f>
        <v>0</v>
      </c>
      <c r="AG44" s="38"/>
      <c r="AH44" s="28" t="n">
        <f aca="false">AH43-AF44</f>
        <v>68651.99</v>
      </c>
    </row>
    <row r="45" customFormat="false" ht="13.8" hidden="false" customHeight="false" outlineLevel="0" collapsed="false">
      <c r="A45" s="30"/>
      <c r="B45" s="31"/>
      <c r="C45" s="32"/>
      <c r="D45" s="32"/>
      <c r="E45" s="32"/>
      <c r="F45" s="32"/>
      <c r="G45" s="32"/>
      <c r="H45" s="33"/>
      <c r="I45" s="34"/>
      <c r="J45" s="32"/>
      <c r="K45" s="32"/>
      <c r="L45" s="32"/>
      <c r="M45" s="21" t="n">
        <f aca="false">SUM(C45:L45)</f>
        <v>0</v>
      </c>
      <c r="P45" s="30"/>
      <c r="Q45" s="31"/>
      <c r="R45" s="31"/>
      <c r="S45" s="31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28" t="n">
        <f aca="false">SUM(T45:AE45)</f>
        <v>0</v>
      </c>
      <c r="AG45" s="38"/>
      <c r="AH45" s="28" t="n">
        <f aca="false">AH44-AF45</f>
        <v>68651.99</v>
      </c>
    </row>
    <row r="46" customFormat="false" ht="13.8" hidden="false" customHeight="false" outlineLevel="0" collapsed="false">
      <c r="A46" s="30"/>
      <c r="B46" s="31"/>
      <c r="C46" s="32"/>
      <c r="D46" s="32"/>
      <c r="E46" s="32"/>
      <c r="F46" s="32"/>
      <c r="G46" s="32"/>
      <c r="H46" s="33"/>
      <c r="I46" s="34"/>
      <c r="J46" s="32"/>
      <c r="K46" s="32"/>
      <c r="L46" s="32"/>
      <c r="M46" s="21" t="n">
        <f aca="false">SUM(C46:L46)</f>
        <v>0</v>
      </c>
      <c r="P46" s="30"/>
      <c r="Q46" s="31"/>
      <c r="R46" s="31"/>
      <c r="S46" s="31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28" t="n">
        <f aca="false">SUM(T46:AE46)</f>
        <v>0</v>
      </c>
      <c r="AG46" s="38"/>
      <c r="AH46" s="28" t="n">
        <f aca="false">AH45-AF46</f>
        <v>68651.99</v>
      </c>
    </row>
    <row r="47" customFormat="false" ht="13.8" hidden="false" customHeight="false" outlineLevel="0" collapsed="false">
      <c r="A47" s="30"/>
      <c r="B47" s="31"/>
      <c r="C47" s="32"/>
      <c r="D47" s="32"/>
      <c r="E47" s="32"/>
      <c r="F47" s="32"/>
      <c r="G47" s="32"/>
      <c r="H47" s="33"/>
      <c r="I47" s="34"/>
      <c r="J47" s="32"/>
      <c r="K47" s="32"/>
      <c r="L47" s="32"/>
      <c r="M47" s="21" t="n">
        <f aca="false">SUM(C47:L47)</f>
        <v>0</v>
      </c>
      <c r="P47" s="30"/>
      <c r="Q47" s="31"/>
      <c r="R47" s="31"/>
      <c r="S47" s="3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28" t="n">
        <f aca="false">SUM(T47:AE47)</f>
        <v>0</v>
      </c>
      <c r="AG47" s="38"/>
      <c r="AH47" s="28" t="n">
        <f aca="false">AH46-AF47</f>
        <v>68651.99</v>
      </c>
    </row>
    <row r="48" customFormat="false" ht="13.8" hidden="false" customHeight="false" outlineLevel="0" collapsed="false">
      <c r="A48" s="30"/>
      <c r="B48" s="31"/>
      <c r="C48" s="32"/>
      <c r="D48" s="32"/>
      <c r="E48" s="32"/>
      <c r="F48" s="32"/>
      <c r="G48" s="32"/>
      <c r="H48" s="33"/>
      <c r="I48" s="33"/>
      <c r="J48" s="32"/>
      <c r="K48" s="32"/>
      <c r="L48" s="32"/>
      <c r="M48" s="21" t="n">
        <f aca="false">SUM(C48:L48)</f>
        <v>0</v>
      </c>
      <c r="P48" s="30"/>
      <c r="Q48" s="31"/>
      <c r="R48" s="31"/>
      <c r="S48" s="3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8"/>
      <c r="AG48" s="38"/>
      <c r="AH48" s="28"/>
      <c r="AI48" s="58"/>
      <c r="AJ48" s="41"/>
    </row>
    <row r="49" customFormat="false" ht="13.8" hidden="false" customHeight="false" outlineLevel="0" collapsed="false">
      <c r="B49" s="0" t="s">
        <v>94</v>
      </c>
      <c r="C49" s="59" t="n">
        <f aca="false">SUM(C6:C48)</f>
        <v>8500</v>
      </c>
      <c r="D49" s="59" t="n">
        <f aca="false">SUM(D6:D48)</f>
        <v>0</v>
      </c>
      <c r="E49" s="59" t="n">
        <f aca="false">SUM(E6:E48)</f>
        <v>700.5</v>
      </c>
      <c r="F49" s="59" t="n">
        <f aca="false">SUM(#REF!)</f>
        <v>0</v>
      </c>
      <c r="G49" s="59" t="n">
        <f aca="false">SUM(#REF!)</f>
        <v>0</v>
      </c>
      <c r="H49" s="59" t="n">
        <f aca="false">SUM(#REF!)</f>
        <v>0</v>
      </c>
      <c r="I49" s="59" t="n">
        <f aca="false">SUM(#REF!)</f>
        <v>0</v>
      </c>
      <c r="J49" s="59" t="n">
        <f aca="false">SUM(#REF!)</f>
        <v>0</v>
      </c>
      <c r="K49" s="59" t="n">
        <f aca="false">SUM(K6:K48)</f>
        <v>174.94</v>
      </c>
      <c r="L49" s="59" t="n">
        <f aca="false">SUM(#REF!)</f>
        <v>5379</v>
      </c>
      <c r="M49" s="59" t="n">
        <f aca="false">SUM(C49:L49)</f>
        <v>14754.44</v>
      </c>
      <c r="O49" s="41"/>
      <c r="Q49" s="0" t="s">
        <v>94</v>
      </c>
      <c r="T49" s="59" t="n">
        <f aca="false">SUM(T6:T48)</f>
        <v>779.35</v>
      </c>
      <c r="U49" s="59" t="n">
        <f aca="false">SUM(U6:U48)</f>
        <v>1000</v>
      </c>
      <c r="V49" s="59" t="n">
        <f aca="false">SUM(V6:V48)</f>
        <v>200</v>
      </c>
      <c r="W49" s="59" t="n">
        <f aca="false">SUM(W6:W48)</f>
        <v>0</v>
      </c>
      <c r="X49" s="59" t="n">
        <f aca="false">SUM(X6:X48)</f>
        <v>2568.19</v>
      </c>
      <c r="Y49" s="59" t="n">
        <f aca="false">SUM(Y6:Y48)</f>
        <v>290</v>
      </c>
      <c r="Z49" s="59" t="n">
        <f aca="false">SUM(Z6:Z48)</f>
        <v>600</v>
      </c>
      <c r="AA49" s="59" t="n">
        <f aca="false">SUM(AA6:AA48)</f>
        <v>2590</v>
      </c>
      <c r="AB49" s="59" t="n">
        <f aca="false">SUM(AB6:AB48)</f>
        <v>117.5</v>
      </c>
      <c r="AC49" s="59" t="n">
        <f aca="false">SUM(AC6:AC48)</f>
        <v>0</v>
      </c>
      <c r="AD49" s="59" t="n">
        <f aca="false">SUM(AD6:AD48)</f>
        <v>573.6</v>
      </c>
      <c r="AE49" s="59" t="n">
        <f aca="false">SUM(AE6:AE48)</f>
        <v>819.5</v>
      </c>
      <c r="AF49" s="59" t="n">
        <f aca="false">SUM(AF6:AF48)</f>
        <v>9538.14</v>
      </c>
    </row>
  </sheetData>
  <autoFilter ref="A3:AH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G16" activeCellId="0" sqref="G16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356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2013-07-09T14:13:04Z</dcterms:created>
  <dc:creator>Barbara</dc:creator>
  <dc:description/>
  <dc:language>en-GB</dc:language>
  <cp:lastModifiedBy/>
  <cp:lastPrinted>2021-08-25T18:05:35Z</cp:lastPrinted>
  <dcterms:modified xsi:type="dcterms:W3CDTF">2021-08-25T18:05:43Z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