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370" windowHeight="7350"/>
  </bookViews>
  <sheets>
    <sheet name="Accounts" sheetId="1" r:id="rId1"/>
    <sheet name="Sheet3" sheetId="3" r:id="rId2"/>
  </sheets>
  <definedNames>
    <definedName name="_xlnm._FilterDatabase" localSheetId="0" hidden="1">Accounts!$A$3:$AH$49</definedName>
    <definedName name="_xlnm.Print_Area" localSheetId="0">Accounts!$A$1:$AH$49</definedName>
  </definedNames>
  <calcPr calcId="125725"/>
</workbook>
</file>

<file path=xl/calcChain.xml><?xml version="1.0" encoding="utf-8"?>
<calcChain xmlns="http://schemas.openxmlformats.org/spreadsheetml/2006/main">
  <c r="Y50" i="1"/>
  <c r="Q53"/>
  <c r="S53" s="1"/>
  <c r="AF49"/>
  <c r="U50" l="1"/>
  <c r="V50"/>
  <c r="W50"/>
  <c r="X50"/>
  <c r="Z50"/>
  <c r="AA50"/>
  <c r="AB50"/>
  <c r="AC50"/>
  <c r="AD50"/>
  <c r="AE50"/>
  <c r="T50"/>
  <c r="AF27" l="1"/>
  <c r="AF28"/>
  <c r="AF12"/>
  <c r="AF26"/>
  <c r="AK42"/>
  <c r="D49"/>
  <c r="E49"/>
  <c r="F49"/>
  <c r="G49"/>
  <c r="H49"/>
  <c r="I49"/>
  <c r="J49"/>
  <c r="K49"/>
  <c r="L49"/>
  <c r="M49"/>
  <c r="AF6"/>
  <c r="AH6" s="1"/>
  <c r="AF29"/>
  <c r="AF30"/>
  <c r="AF31"/>
  <c r="AF32"/>
  <c r="AF33"/>
  <c r="AF34"/>
  <c r="AF35"/>
  <c r="AF36"/>
  <c r="AF37"/>
  <c r="AF38"/>
  <c r="AF21"/>
  <c r="AF10" l="1"/>
  <c r="AF11"/>
  <c r="AF13"/>
  <c r="AF14"/>
  <c r="AF15"/>
  <c r="AF16"/>
  <c r="AF17"/>
  <c r="AF18"/>
  <c r="AF20"/>
  <c r="AF19"/>
  <c r="AF9"/>
  <c r="AF8"/>
  <c r="AF22" l="1"/>
  <c r="AF23"/>
  <c r="AF24"/>
  <c r="AF25"/>
  <c r="AF7"/>
  <c r="AH7" s="1"/>
  <c r="AH8" s="1"/>
  <c r="AH9" s="1"/>
  <c r="AH10" s="1"/>
  <c r="AH11" s="1"/>
  <c r="AH12" s="1"/>
  <c r="AH13" s="1"/>
  <c r="AH14" s="1"/>
  <c r="AH15" s="1"/>
  <c r="AH16" s="1"/>
  <c r="AH17" s="1"/>
  <c r="AH18" s="1"/>
  <c r="AH19" s="1"/>
  <c r="AH20" s="1"/>
  <c r="AH21" s="1"/>
  <c r="AH22" l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39" s="1"/>
  <c r="AF39"/>
  <c r="AF40"/>
  <c r="AF41"/>
  <c r="AF42"/>
  <c r="AF43"/>
  <c r="AF44"/>
  <c r="AF45"/>
  <c r="AF46"/>
  <c r="AF47"/>
  <c r="AF48"/>
  <c r="N32"/>
  <c r="N33"/>
  <c r="N34"/>
  <c r="N35"/>
  <c r="N36"/>
  <c r="N37"/>
  <c r="N38"/>
  <c r="N39"/>
  <c r="N40"/>
  <c r="N41"/>
  <c r="N42"/>
  <c r="N43"/>
  <c r="N44"/>
  <c r="N45"/>
  <c r="N46"/>
  <c r="N47"/>
  <c r="N48"/>
  <c r="N31"/>
  <c r="AH40" l="1"/>
  <c r="AH41" s="1"/>
  <c r="AH42" s="1"/>
  <c r="AH43" s="1"/>
  <c r="AH44" s="1"/>
  <c r="AH45" s="1"/>
  <c r="AH46" s="1"/>
  <c r="AH47" s="1"/>
  <c r="AH48" s="1"/>
  <c r="AF50"/>
  <c r="AK43" s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6"/>
  <c r="N30" l="1"/>
  <c r="AK5"/>
  <c r="AL5" s="1"/>
  <c r="C49" l="1"/>
  <c r="N49" l="1"/>
  <c r="AK44" s="1"/>
  <c r="AK45" s="1"/>
</calcChain>
</file>

<file path=xl/sharedStrings.xml><?xml version="1.0" encoding="utf-8"?>
<sst xmlns="http://schemas.openxmlformats.org/spreadsheetml/2006/main" count="112" uniqueCount="96">
  <si>
    <t>Date</t>
  </si>
  <si>
    <t>Received from:</t>
  </si>
  <si>
    <t>Precept</t>
  </si>
  <si>
    <t>N/Electric</t>
  </si>
  <si>
    <t>Paid to:</t>
  </si>
  <si>
    <t>File No:</t>
  </si>
  <si>
    <t>Insurance</t>
  </si>
  <si>
    <t>Salary</t>
  </si>
  <si>
    <t>Audit</t>
  </si>
  <si>
    <t>Hire of Hall</t>
  </si>
  <si>
    <t>Sundries</t>
  </si>
  <si>
    <t>106 Misc: and</t>
  </si>
  <si>
    <t>H/Croft</t>
  </si>
  <si>
    <t>Grass</t>
  </si>
  <si>
    <t>Playing Field</t>
  </si>
  <si>
    <t>Inspection</t>
  </si>
  <si>
    <t xml:space="preserve">Electricity </t>
  </si>
  <si>
    <t>Contribution</t>
  </si>
  <si>
    <t>VAT</t>
  </si>
  <si>
    <t>Invoice Total</t>
  </si>
  <si>
    <t>b/fwd</t>
  </si>
  <si>
    <t>Balance</t>
  </si>
  <si>
    <t>TOTALS</t>
  </si>
  <si>
    <t>Grass cutting</t>
  </si>
  <si>
    <t>Cutting/</t>
  </si>
  <si>
    <t>Total</t>
  </si>
  <si>
    <t>Received</t>
  </si>
  <si>
    <t>Willow</t>
  </si>
  <si>
    <t>Bridge</t>
  </si>
  <si>
    <t>Grass 106</t>
  </si>
  <si>
    <t>Section</t>
  </si>
  <si>
    <t>monies</t>
  </si>
  <si>
    <t>N/Wide</t>
  </si>
  <si>
    <t>Invest: Acc:</t>
  </si>
  <si>
    <t>Trf from</t>
  </si>
  <si>
    <t>cutting</t>
  </si>
  <si>
    <t>contrib:</t>
  </si>
  <si>
    <t>Fees</t>
  </si>
  <si>
    <t>Legal</t>
  </si>
  <si>
    <t xml:space="preserve">VAT </t>
  </si>
  <si>
    <t>Refund</t>
  </si>
  <si>
    <t>Topcliffe</t>
  </si>
  <si>
    <t>Charities</t>
  </si>
  <si>
    <t>Grant</t>
  </si>
  <si>
    <t>Tree cutting</t>
  </si>
  <si>
    <t>106/CIL</t>
  </si>
  <si>
    <t>SGS</t>
  </si>
  <si>
    <t>Zurich Insurance</t>
  </si>
  <si>
    <t>towards</t>
  </si>
  <si>
    <t>tree cutting</t>
  </si>
  <si>
    <t>Part/paym</t>
  </si>
  <si>
    <t>VAT calc.</t>
  </si>
  <si>
    <t>VAT =</t>
  </si>
  <si>
    <t>Amount</t>
  </si>
  <si>
    <t>VAT refund</t>
  </si>
  <si>
    <r>
      <t>(</t>
    </r>
    <r>
      <rPr>
        <sz val="11"/>
        <color rgb="FF00B050"/>
        <rFont val="Calibri"/>
        <family val="2"/>
        <scheme val="minor"/>
      </rPr>
      <t>CASHED</t>
    </r>
    <r>
      <rPr>
        <sz val="11"/>
        <color theme="1"/>
        <rFont val="Calibri"/>
        <family val="2"/>
        <scheme val="minor"/>
      </rPr>
      <t>)</t>
    </r>
  </si>
  <si>
    <t>Hambleton DC</t>
  </si>
  <si>
    <t>Part for play equipment</t>
  </si>
  <si>
    <t>North Riding Tree services</t>
  </si>
  <si>
    <t>HDC - Uncontested Election</t>
  </si>
  <si>
    <t>Hire of the hall</t>
  </si>
  <si>
    <t>PKF Littlejohn</t>
  </si>
  <si>
    <t>ROSPA Playsaftly Ltd</t>
  </si>
  <si>
    <t>Playing Field/</t>
  </si>
  <si>
    <t>Wickes Pain and Brushes</t>
  </si>
  <si>
    <t>Ben Swales - Play ground Repairs</t>
  </si>
  <si>
    <t>Cardiac Science</t>
  </si>
  <si>
    <t>Cheque No.</t>
  </si>
  <si>
    <t>Harrowells Solicitors</t>
  </si>
  <si>
    <t>Topcliffe charity money</t>
  </si>
  <si>
    <t>JD Boddy - Grass Cutting</t>
  </si>
  <si>
    <t>Clerk and RFO</t>
  </si>
  <si>
    <t>Deposit</t>
  </si>
  <si>
    <t>Misc.</t>
  </si>
  <si>
    <t>HDC Grass Cutting Cont.</t>
  </si>
  <si>
    <t>Parish Council Yearly Accounts April 2019 to March 2020</t>
  </si>
  <si>
    <t>Receipts:</t>
  </si>
  <si>
    <t xml:space="preserve">Payments: </t>
  </si>
  <si>
    <t>Opening Balance</t>
  </si>
  <si>
    <t>Invoice</t>
  </si>
  <si>
    <t>Closing Balance</t>
  </si>
  <si>
    <t>NYCC Bins Winter 19/20</t>
  </si>
  <si>
    <t>HDC Wild Flower/paint</t>
  </si>
  <si>
    <t>Deposit Topcliffe Charity</t>
  </si>
  <si>
    <t>Area</t>
  </si>
  <si>
    <t>Cost (£)</t>
  </si>
  <si>
    <t>Playing field inspection</t>
  </si>
  <si>
    <t>Services from NYCC</t>
  </si>
  <si>
    <t>Village fence painting</t>
  </si>
  <si>
    <t>Defib. (x2) upkeep etc.</t>
  </si>
  <si>
    <t>Fild flower project</t>
  </si>
  <si>
    <t>Salarys</t>
  </si>
  <si>
    <t>Football field project</t>
  </si>
  <si>
    <t>Car park upkeep</t>
  </si>
  <si>
    <t>Pavillion</t>
  </si>
  <si>
    <t xml:space="preserve">Dalton Parish Council budget for 20/21. </t>
  </si>
</sst>
</file>

<file path=xl/styles.xml><?xml version="1.0" encoding="utf-8"?>
<styleSheet xmlns="http://schemas.openxmlformats.org/spreadsheetml/2006/main">
  <numFmts count="2">
    <numFmt numFmtId="7" formatCode="&quot;£&quot;#,##0.00;\-&quot;£&quot;#,##0.00"/>
    <numFmt numFmtId="164" formatCode="&quot;£&quot;#,##0.00"/>
  </numFmts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Font="1" applyFill="1" applyBorder="1" applyAlignment="1">
      <alignment horizont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/>
    <xf numFmtId="164" fontId="0" fillId="0" borderId="1" xfId="0" applyNumberFormat="1" applyBorder="1"/>
    <xf numFmtId="0" fontId="0" fillId="0" borderId="13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" xfId="0" applyNumberFormat="1" applyBorder="1"/>
    <xf numFmtId="164" fontId="0" fillId="0" borderId="14" xfId="0" applyNumberFormat="1" applyBorder="1"/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7" fontId="0" fillId="0" borderId="1" xfId="0" applyNumberFormat="1" applyBorder="1"/>
    <xf numFmtId="164" fontId="0" fillId="0" borderId="13" xfId="0" applyNumberForma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5" fontId="0" fillId="0" borderId="13" xfId="0" applyNumberFormat="1" applyBorder="1"/>
    <xf numFmtId="0" fontId="0" fillId="0" borderId="12" xfId="0" applyBorder="1" applyAlignment="1"/>
    <xf numFmtId="0" fontId="0" fillId="0" borderId="13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0" fillId="0" borderId="0" xfId="0" quotePrefix="1"/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2" xfId="0" applyNumberFormat="1" applyFont="1" applyBorder="1"/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horizontal="center" wrapText="1"/>
    </xf>
    <xf numFmtId="164" fontId="4" fillId="0" borderId="1" xfId="0" applyNumberFormat="1" applyFont="1" applyBorder="1"/>
    <xf numFmtId="0" fontId="0" fillId="0" borderId="3" xfId="0" applyFill="1" applyBorder="1" applyAlignment="1">
      <alignment horizontal="center"/>
    </xf>
    <xf numFmtId="7" fontId="4" fillId="0" borderId="1" xfId="0" applyNumberFormat="1" applyFont="1" applyBorder="1"/>
    <xf numFmtId="15" fontId="4" fillId="0" borderId="1" xfId="0" applyNumberFormat="1" applyFont="1" applyBorder="1" applyAlignment="1">
      <alignment horizontal="center"/>
    </xf>
    <xf numFmtId="164" fontId="4" fillId="0" borderId="10" xfId="0" applyNumberFormat="1" applyFont="1" applyBorder="1"/>
    <xf numFmtId="164" fontId="4" fillId="0" borderId="13" xfId="0" applyNumberFormat="1" applyFont="1" applyBorder="1"/>
    <xf numFmtId="0" fontId="4" fillId="0" borderId="0" xfId="0" applyFont="1"/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0" fillId="0" borderId="12" xfId="0" applyBorder="1"/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68"/>
  <sheetViews>
    <sheetView tabSelected="1" topLeftCell="E1" zoomScale="80" zoomScaleNormal="80" workbookViewId="0">
      <pane ySplit="5" topLeftCell="A47" activePane="bottomLeft" state="frozen"/>
      <selection activeCell="M1" sqref="M1"/>
      <selection pane="bottomLeft" activeCell="T57" sqref="T57"/>
    </sheetView>
  </sheetViews>
  <sheetFormatPr defaultRowHeight="15"/>
  <cols>
    <col min="1" max="1" width="11.7109375" customWidth="1"/>
    <col min="2" max="2" width="24.5703125" customWidth="1"/>
    <col min="3" max="3" width="9.85546875" bestFit="1" customWidth="1"/>
    <col min="4" max="5" width="8.140625" customWidth="1"/>
    <col min="6" max="6" width="10.85546875" customWidth="1"/>
    <col min="7" max="7" width="9.85546875" bestFit="1" customWidth="1"/>
    <col min="8" max="8" width="11" customWidth="1"/>
    <col min="9" max="9" width="8.85546875" customWidth="1"/>
    <col min="10" max="10" width="7.5703125" customWidth="1"/>
    <col min="11" max="11" width="8.85546875" customWidth="1"/>
    <col min="12" max="12" width="8.140625" customWidth="1"/>
    <col min="13" max="13" width="10.140625" customWidth="1"/>
    <col min="14" max="14" width="11" bestFit="1" customWidth="1"/>
    <col min="15" max="15" width="6.5703125" customWidth="1"/>
    <col min="16" max="16" width="53" bestFit="1" customWidth="1"/>
    <col min="17" max="17" width="30.7109375" bestFit="1" customWidth="1"/>
    <col min="19" max="19" width="12.5703125" customWidth="1"/>
    <col min="20" max="20" width="14.85546875" bestFit="1" customWidth="1"/>
    <col min="21" max="21" width="11.7109375" bestFit="1" customWidth="1"/>
    <col min="22" max="22" width="10.7109375" bestFit="1" customWidth="1"/>
    <col min="23" max="23" width="9.28515625" customWidth="1"/>
    <col min="24" max="24" width="13.85546875" bestFit="1" customWidth="1"/>
    <col min="25" max="25" width="15.28515625" customWidth="1"/>
    <col min="26" max="26" width="10.7109375" customWidth="1"/>
    <col min="27" max="27" width="11.5703125" bestFit="1" customWidth="1"/>
    <col min="28" max="28" width="17.42578125" bestFit="1" customWidth="1"/>
    <col min="29" max="29" width="13.140625" customWidth="1"/>
    <col min="30" max="30" width="10.5703125" customWidth="1"/>
    <col min="31" max="31" width="9.85546875" bestFit="1" customWidth="1"/>
    <col min="32" max="32" width="13" customWidth="1"/>
    <col min="33" max="33" width="12.85546875" customWidth="1"/>
    <col min="34" max="34" width="12" customWidth="1"/>
    <col min="35" max="35" width="9.28515625" bestFit="1" customWidth="1"/>
    <col min="36" max="36" width="18" bestFit="1" customWidth="1"/>
    <col min="37" max="37" width="11.140625" customWidth="1"/>
  </cols>
  <sheetData>
    <row r="1" spans="1:38" ht="19.5" customHeight="1">
      <c r="A1" s="1" t="s">
        <v>75</v>
      </c>
      <c r="B1" s="1"/>
      <c r="C1" s="1"/>
      <c r="D1" s="1"/>
      <c r="E1" s="1"/>
      <c r="F1" s="1"/>
    </row>
    <row r="2" spans="1:38" ht="19.5" customHeight="1">
      <c r="A2" s="1" t="s">
        <v>76</v>
      </c>
      <c r="P2" s="1" t="s">
        <v>77</v>
      </c>
    </row>
    <row r="3" spans="1:38" ht="30">
      <c r="A3" s="24" t="s">
        <v>0</v>
      </c>
      <c r="B3" s="24" t="s">
        <v>1</v>
      </c>
      <c r="C3" s="24" t="s">
        <v>2</v>
      </c>
      <c r="D3" s="24" t="s">
        <v>43</v>
      </c>
      <c r="E3" s="56" t="s">
        <v>73</v>
      </c>
      <c r="F3" s="24" t="s">
        <v>3</v>
      </c>
      <c r="G3" s="24" t="s">
        <v>39</v>
      </c>
      <c r="H3" s="24" t="s">
        <v>34</v>
      </c>
      <c r="I3" s="24" t="s">
        <v>13</v>
      </c>
      <c r="J3" s="24" t="s">
        <v>38</v>
      </c>
      <c r="K3" s="24" t="s">
        <v>41</v>
      </c>
      <c r="L3" s="31" t="s">
        <v>50</v>
      </c>
      <c r="M3" s="24" t="s">
        <v>30</v>
      </c>
      <c r="N3" s="15" t="s">
        <v>25</v>
      </c>
      <c r="O3" s="3"/>
      <c r="P3" s="19" t="s">
        <v>0</v>
      </c>
      <c r="Q3" s="15" t="s">
        <v>4</v>
      </c>
      <c r="R3" s="18" t="s">
        <v>5</v>
      </c>
      <c r="S3" s="49" t="s">
        <v>67</v>
      </c>
      <c r="T3" s="40" t="s">
        <v>6</v>
      </c>
      <c r="U3" s="41" t="s">
        <v>7</v>
      </c>
      <c r="V3" s="40" t="s">
        <v>8</v>
      </c>
      <c r="W3" s="40" t="s">
        <v>9</v>
      </c>
      <c r="X3" s="40" t="s">
        <v>10</v>
      </c>
      <c r="Y3" s="40" t="s">
        <v>11</v>
      </c>
      <c r="Z3" s="40" t="s">
        <v>27</v>
      </c>
      <c r="AA3" s="40" t="s">
        <v>13</v>
      </c>
      <c r="AB3" s="40" t="s">
        <v>63</v>
      </c>
      <c r="AC3" s="40" t="s">
        <v>16</v>
      </c>
      <c r="AD3" s="15" t="s">
        <v>38</v>
      </c>
      <c r="AE3" s="15" t="s">
        <v>18</v>
      </c>
      <c r="AF3" s="15" t="s">
        <v>19</v>
      </c>
      <c r="AG3" s="15" t="s">
        <v>54</v>
      </c>
      <c r="AH3" s="15" t="s">
        <v>21</v>
      </c>
      <c r="AJ3" s="33" t="s">
        <v>51</v>
      </c>
      <c r="AK3" s="33"/>
    </row>
    <row r="4" spans="1:38" ht="15" customHeight="1">
      <c r="A4" s="25"/>
      <c r="B4" s="25"/>
      <c r="C4" s="25"/>
      <c r="D4" s="25"/>
      <c r="E4" s="25"/>
      <c r="F4" s="25"/>
      <c r="G4" s="25" t="s">
        <v>40</v>
      </c>
      <c r="H4" s="25" t="s">
        <v>32</v>
      </c>
      <c r="I4" s="25" t="s">
        <v>35</v>
      </c>
      <c r="J4" s="25" t="s">
        <v>37</v>
      </c>
      <c r="K4" s="25" t="s">
        <v>42</v>
      </c>
      <c r="L4" s="32" t="s">
        <v>48</v>
      </c>
      <c r="M4" s="25" t="s">
        <v>45</v>
      </c>
      <c r="N4" s="16" t="s">
        <v>26</v>
      </c>
      <c r="O4" s="3"/>
      <c r="P4" s="4"/>
      <c r="Q4" s="27"/>
      <c r="R4" s="5"/>
      <c r="S4" s="5"/>
      <c r="T4" s="42"/>
      <c r="U4" s="43"/>
      <c r="V4" s="42"/>
      <c r="W4" s="42"/>
      <c r="X4" s="42"/>
      <c r="Y4" s="44" t="s">
        <v>12</v>
      </c>
      <c r="Z4" s="44" t="s">
        <v>28</v>
      </c>
      <c r="AA4" s="44" t="s">
        <v>24</v>
      </c>
      <c r="AB4" s="44" t="s">
        <v>15</v>
      </c>
      <c r="AC4" s="44" t="s">
        <v>17</v>
      </c>
      <c r="AD4" s="29" t="s">
        <v>37</v>
      </c>
      <c r="AE4" s="27"/>
      <c r="AF4" s="27" t="s">
        <v>55</v>
      </c>
      <c r="AG4" s="27"/>
      <c r="AH4" s="30" t="s">
        <v>20</v>
      </c>
      <c r="AJ4" s="33" t="s">
        <v>53</v>
      </c>
      <c r="AK4" s="33" t="s">
        <v>52</v>
      </c>
    </row>
    <row r="5" spans="1:38">
      <c r="A5" s="26"/>
      <c r="B5" s="10"/>
      <c r="C5" s="23"/>
      <c r="D5" s="23"/>
      <c r="E5" s="23"/>
      <c r="F5" s="10"/>
      <c r="G5" s="10"/>
      <c r="H5" s="30" t="s">
        <v>33</v>
      </c>
      <c r="I5" s="30" t="s">
        <v>36</v>
      </c>
      <c r="J5" s="10"/>
      <c r="K5" s="10"/>
      <c r="L5" s="28" t="s">
        <v>49</v>
      </c>
      <c r="M5" s="30" t="s">
        <v>31</v>
      </c>
      <c r="N5" s="10"/>
      <c r="P5" s="6"/>
      <c r="Q5" s="28"/>
      <c r="R5" s="7"/>
      <c r="S5" s="7"/>
      <c r="T5" s="45"/>
      <c r="U5" s="46"/>
      <c r="V5" s="45"/>
      <c r="W5" s="45"/>
      <c r="X5" s="45"/>
      <c r="Y5" s="47" t="s">
        <v>23</v>
      </c>
      <c r="Z5" s="47" t="s">
        <v>29</v>
      </c>
      <c r="AA5" s="47" t="s">
        <v>44</v>
      </c>
      <c r="AB5" s="45"/>
      <c r="AC5" s="47" t="s">
        <v>14</v>
      </c>
      <c r="AD5" s="30"/>
      <c r="AE5" s="28"/>
      <c r="AF5" s="28"/>
      <c r="AG5" s="28"/>
      <c r="AH5" s="9">
        <v>70244.12</v>
      </c>
      <c r="AJ5" s="33">
        <v>12</v>
      </c>
      <c r="AK5" s="34">
        <f>SUM(AJ5*20%)</f>
        <v>2.4000000000000004</v>
      </c>
      <c r="AL5" s="34">
        <f>AJ5-AK5</f>
        <v>9.6</v>
      </c>
    </row>
    <row r="6" spans="1:38">
      <c r="A6" s="20">
        <v>43565</v>
      </c>
      <c r="B6" s="8" t="s">
        <v>56</v>
      </c>
      <c r="C6" s="12">
        <v>4000</v>
      </c>
      <c r="D6" s="12"/>
      <c r="E6" s="12"/>
      <c r="F6" s="12"/>
      <c r="G6" s="12"/>
      <c r="H6" s="13"/>
      <c r="I6" s="39"/>
      <c r="J6" s="12"/>
      <c r="K6" s="12"/>
      <c r="L6" s="12"/>
      <c r="M6" s="12"/>
      <c r="N6" s="23">
        <f>SUM(C6:M6)</f>
        <v>4000</v>
      </c>
      <c r="P6" s="20">
        <v>43585</v>
      </c>
      <c r="Q6" s="8" t="s">
        <v>46</v>
      </c>
      <c r="R6" s="8">
        <v>188</v>
      </c>
      <c r="S6" s="55">
        <v>340</v>
      </c>
      <c r="T6" s="9"/>
      <c r="U6" s="9"/>
      <c r="V6" s="9"/>
      <c r="W6" s="9"/>
      <c r="X6" s="2"/>
      <c r="Y6" s="9">
        <v>530</v>
      </c>
      <c r="Z6" s="9"/>
      <c r="AA6" s="9"/>
      <c r="AB6" s="9"/>
      <c r="AC6" s="9"/>
      <c r="AD6" s="9"/>
      <c r="AE6" s="48">
        <v>106</v>
      </c>
      <c r="AF6" s="58">
        <f>SUM(T6:AE6)</f>
        <v>636</v>
      </c>
      <c r="AG6" s="37"/>
      <c r="AH6" s="9">
        <f>SUM(AH5+-AF6)</f>
        <v>69608.12</v>
      </c>
    </row>
    <row r="7" spans="1:38">
      <c r="A7" s="20">
        <v>43738</v>
      </c>
      <c r="B7" s="8" t="s">
        <v>56</v>
      </c>
      <c r="C7" s="9">
        <v>4000</v>
      </c>
      <c r="D7" s="9"/>
      <c r="E7" s="9"/>
      <c r="F7" s="9"/>
      <c r="G7" s="9"/>
      <c r="H7" s="11"/>
      <c r="I7" s="11"/>
      <c r="J7" s="9"/>
      <c r="K7" s="9"/>
      <c r="L7" s="9"/>
      <c r="M7" s="9"/>
      <c r="N7" s="23">
        <f t="shared" ref="N7:N29" si="0">SUM(C7:M7)</f>
        <v>4000</v>
      </c>
      <c r="P7" s="20">
        <v>43605</v>
      </c>
      <c r="Q7" s="8" t="s">
        <v>47</v>
      </c>
      <c r="R7" s="8">
        <v>189</v>
      </c>
      <c r="S7" s="55">
        <v>341</v>
      </c>
      <c r="T7" s="22">
        <v>683.5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>
        <v>82.01</v>
      </c>
      <c r="AF7" s="58">
        <f>SUM(T7:AE7)</f>
        <v>765.51</v>
      </c>
      <c r="AG7" s="37"/>
      <c r="AH7" s="9">
        <f t="shared" ref="AH7:AH48" si="1">SUM(AH6+-AF7)</f>
        <v>68842.61</v>
      </c>
    </row>
    <row r="8" spans="1:38">
      <c r="A8" s="20">
        <v>43766</v>
      </c>
      <c r="B8" s="8" t="s">
        <v>56</v>
      </c>
      <c r="C8" s="9"/>
      <c r="D8" s="9"/>
      <c r="E8" s="9"/>
      <c r="F8" s="9"/>
      <c r="G8" s="9"/>
      <c r="H8" s="11"/>
      <c r="I8" s="11"/>
      <c r="J8" s="9"/>
      <c r="K8" s="9"/>
      <c r="L8" s="9"/>
      <c r="M8" s="9">
        <v>7379.63</v>
      </c>
      <c r="N8" s="23">
        <f t="shared" si="0"/>
        <v>7379.63</v>
      </c>
      <c r="P8" s="20">
        <v>43575</v>
      </c>
      <c r="Q8" s="8" t="s">
        <v>64</v>
      </c>
      <c r="R8" s="8">
        <v>189.5</v>
      </c>
      <c r="S8" s="55">
        <v>338</v>
      </c>
      <c r="T8" s="9"/>
      <c r="U8" s="9"/>
      <c r="V8" s="9"/>
      <c r="W8" s="9"/>
      <c r="X8" s="9"/>
      <c r="Y8" s="9"/>
      <c r="Z8" s="9"/>
      <c r="AA8" s="9">
        <v>30</v>
      </c>
      <c r="AB8" s="9"/>
      <c r="AC8" s="9"/>
      <c r="AD8" s="9"/>
      <c r="AE8" s="9"/>
      <c r="AF8" s="58">
        <f t="shared" ref="AF8:AF20" si="2">SUM(T8:AE8)</f>
        <v>30</v>
      </c>
      <c r="AG8" s="37"/>
      <c r="AH8" s="9">
        <f t="shared" si="1"/>
        <v>68812.61</v>
      </c>
    </row>
    <row r="9" spans="1:38">
      <c r="A9" s="20">
        <v>43809</v>
      </c>
      <c r="B9" s="8" t="s">
        <v>83</v>
      </c>
      <c r="C9" s="9"/>
      <c r="D9" s="9"/>
      <c r="E9" s="9"/>
      <c r="F9" s="9"/>
      <c r="G9" s="9"/>
      <c r="H9" s="11"/>
      <c r="I9" s="11"/>
      <c r="J9" s="9"/>
      <c r="K9" s="9">
        <v>174.68</v>
      </c>
      <c r="L9" s="9"/>
      <c r="M9" s="9"/>
      <c r="N9" s="23">
        <f t="shared" si="0"/>
        <v>174.68</v>
      </c>
      <c r="P9" s="20">
        <v>43599</v>
      </c>
      <c r="Q9" s="8" t="s">
        <v>57</v>
      </c>
      <c r="R9" s="8">
        <v>190</v>
      </c>
      <c r="S9" s="55">
        <v>339</v>
      </c>
      <c r="T9" s="8"/>
      <c r="U9" s="22"/>
      <c r="V9" s="22"/>
      <c r="W9" s="22"/>
      <c r="X9" s="8"/>
      <c r="Y9" s="22"/>
      <c r="Z9" s="22"/>
      <c r="AA9" s="22"/>
      <c r="AB9" s="22">
        <v>135.35</v>
      </c>
      <c r="AC9" s="9"/>
      <c r="AD9" s="9"/>
      <c r="AE9" s="48"/>
      <c r="AF9" s="58">
        <f t="shared" si="2"/>
        <v>135.35</v>
      </c>
      <c r="AG9" s="37"/>
      <c r="AH9" s="9">
        <f t="shared" si="1"/>
        <v>68677.259999999995</v>
      </c>
    </row>
    <row r="10" spans="1:38">
      <c r="A10" s="20">
        <v>43826</v>
      </c>
      <c r="B10" s="8" t="s">
        <v>82</v>
      </c>
      <c r="C10" s="9"/>
      <c r="D10" s="9">
        <v>600</v>
      </c>
      <c r="E10" s="9"/>
      <c r="F10" s="9"/>
      <c r="G10" s="9"/>
      <c r="H10" s="11"/>
      <c r="I10" s="11"/>
      <c r="J10" s="9"/>
      <c r="K10" s="9"/>
      <c r="L10" s="9"/>
      <c r="M10" s="9"/>
      <c r="N10" s="23">
        <f t="shared" si="0"/>
        <v>600</v>
      </c>
      <c r="P10" s="20">
        <v>43560</v>
      </c>
      <c r="Q10" s="8" t="s">
        <v>66</v>
      </c>
      <c r="R10" s="8">
        <v>190.5</v>
      </c>
      <c r="S10" s="55">
        <v>337</v>
      </c>
      <c r="T10" s="9"/>
      <c r="U10" s="9"/>
      <c r="V10" s="9"/>
      <c r="W10" s="9"/>
      <c r="X10" s="9">
        <v>47.5</v>
      </c>
      <c r="Y10" s="9"/>
      <c r="Z10" s="9"/>
      <c r="AA10" s="9"/>
      <c r="AB10" s="9"/>
      <c r="AC10" s="9"/>
      <c r="AD10" s="9"/>
      <c r="AE10" s="9">
        <v>9.5</v>
      </c>
      <c r="AF10" s="58">
        <f t="shared" ref="AF10:AF18" si="3">SUM(T10:AE10)</f>
        <v>57</v>
      </c>
      <c r="AG10" s="37"/>
      <c r="AH10" s="9">
        <f t="shared" si="1"/>
        <v>68620.259999999995</v>
      </c>
    </row>
    <row r="11" spans="1:38">
      <c r="A11" s="20">
        <v>43843</v>
      </c>
      <c r="B11" s="8" t="s">
        <v>74</v>
      </c>
      <c r="C11" s="9"/>
      <c r="D11" s="9"/>
      <c r="E11" s="9"/>
      <c r="F11" s="9"/>
      <c r="G11" s="9"/>
      <c r="H11" s="11"/>
      <c r="I11" s="9">
        <v>264.56</v>
      </c>
      <c r="J11" s="12"/>
      <c r="K11" s="12"/>
      <c r="L11" s="12"/>
      <c r="M11" s="12"/>
      <c r="N11" s="23">
        <f t="shared" si="0"/>
        <v>264.56</v>
      </c>
      <c r="P11" s="20">
        <v>43675</v>
      </c>
      <c r="Q11" s="8" t="s">
        <v>58</v>
      </c>
      <c r="R11" s="8">
        <v>191</v>
      </c>
      <c r="S11" s="55">
        <v>343</v>
      </c>
      <c r="T11" s="9"/>
      <c r="U11" s="9"/>
      <c r="V11" s="9"/>
      <c r="W11" s="9"/>
      <c r="X11" s="9"/>
      <c r="Y11" s="9"/>
      <c r="Z11" s="9"/>
      <c r="AA11" s="9">
        <v>300</v>
      </c>
      <c r="AB11" s="9"/>
      <c r="AC11" s="9"/>
      <c r="AD11" s="9"/>
      <c r="AE11" s="9"/>
      <c r="AF11" s="58">
        <f t="shared" si="3"/>
        <v>300</v>
      </c>
      <c r="AG11" s="37"/>
      <c r="AH11" s="9">
        <f t="shared" si="1"/>
        <v>68320.259999999995</v>
      </c>
    </row>
    <row r="12" spans="1:38">
      <c r="A12" s="20"/>
      <c r="B12" s="8"/>
      <c r="C12" s="9"/>
      <c r="D12" s="9"/>
      <c r="E12" s="9"/>
      <c r="F12" s="9"/>
      <c r="G12" s="9"/>
      <c r="H12" s="11"/>
      <c r="I12" s="11"/>
      <c r="J12" s="9"/>
      <c r="K12" s="9"/>
      <c r="L12" s="9"/>
      <c r="M12" s="9"/>
      <c r="N12" s="23">
        <f t="shared" si="0"/>
        <v>0</v>
      </c>
      <c r="P12" s="20">
        <v>43613</v>
      </c>
      <c r="Q12" s="8" t="s">
        <v>46</v>
      </c>
      <c r="R12" s="17">
        <v>192</v>
      </c>
      <c r="S12" s="57">
        <v>344</v>
      </c>
      <c r="T12" s="9"/>
      <c r="U12" s="9"/>
      <c r="V12" s="9"/>
      <c r="W12" s="9"/>
      <c r="X12" s="9"/>
      <c r="Y12" s="9">
        <v>590</v>
      </c>
      <c r="Z12" s="9"/>
      <c r="AA12" s="9"/>
      <c r="AB12" s="9"/>
      <c r="AC12" s="9"/>
      <c r="AD12" s="9"/>
      <c r="AE12" s="9">
        <v>118</v>
      </c>
      <c r="AF12" s="58">
        <f>SUM(T12:AE12)</f>
        <v>708</v>
      </c>
      <c r="AG12" s="37"/>
      <c r="AH12" s="9">
        <f t="shared" si="1"/>
        <v>67612.259999999995</v>
      </c>
    </row>
    <row r="13" spans="1:38">
      <c r="A13" s="20"/>
      <c r="B13" s="8"/>
      <c r="C13" s="9"/>
      <c r="D13" s="9"/>
      <c r="E13" s="9"/>
      <c r="F13" s="9"/>
      <c r="G13" s="9"/>
      <c r="H13" s="11"/>
      <c r="I13" s="11"/>
      <c r="J13" s="9"/>
      <c r="K13" s="9"/>
      <c r="L13" s="9"/>
      <c r="M13" s="9"/>
      <c r="N13" s="23">
        <f t="shared" si="0"/>
        <v>0</v>
      </c>
      <c r="P13" s="20">
        <v>43675</v>
      </c>
      <c r="Q13" s="8" t="s">
        <v>59</v>
      </c>
      <c r="R13" s="8">
        <v>193</v>
      </c>
      <c r="S13" s="55">
        <v>345</v>
      </c>
      <c r="T13" s="9"/>
      <c r="U13" s="9"/>
      <c r="V13" s="9"/>
      <c r="W13" s="9"/>
      <c r="X13" s="9">
        <v>100</v>
      </c>
      <c r="Y13" s="9"/>
      <c r="Z13" s="9"/>
      <c r="AA13" s="9"/>
      <c r="AB13" s="9"/>
      <c r="AC13" s="9"/>
      <c r="AD13" s="9"/>
      <c r="AE13" s="9"/>
      <c r="AF13" s="58">
        <f t="shared" si="3"/>
        <v>100</v>
      </c>
      <c r="AG13" s="37"/>
      <c r="AH13" s="9">
        <f t="shared" si="1"/>
        <v>67512.259999999995</v>
      </c>
    </row>
    <row r="14" spans="1:38">
      <c r="A14" s="20"/>
      <c r="B14" s="8"/>
      <c r="C14" s="12"/>
      <c r="D14" s="9"/>
      <c r="E14" s="9"/>
      <c r="F14" s="9"/>
      <c r="G14" s="9"/>
      <c r="H14" s="11"/>
      <c r="I14" s="11"/>
      <c r="J14" s="9"/>
      <c r="K14" s="9"/>
      <c r="L14" s="9"/>
      <c r="M14" s="9"/>
      <c r="N14" s="23">
        <f t="shared" si="0"/>
        <v>0</v>
      </c>
      <c r="P14" s="20">
        <v>43708</v>
      </c>
      <c r="Q14" s="8" t="s">
        <v>46</v>
      </c>
      <c r="R14" s="8">
        <v>194</v>
      </c>
      <c r="S14" s="55">
        <v>347</v>
      </c>
      <c r="T14" s="9"/>
      <c r="U14" s="9"/>
      <c r="V14" s="9"/>
      <c r="W14" s="9"/>
      <c r="X14" s="9"/>
      <c r="Y14" s="9">
        <v>1180</v>
      </c>
      <c r="Z14" s="9"/>
      <c r="AA14" s="9"/>
      <c r="AB14" s="9"/>
      <c r="AC14" s="9"/>
      <c r="AD14" s="9"/>
      <c r="AE14" s="9">
        <v>236</v>
      </c>
      <c r="AF14" s="58">
        <f t="shared" si="3"/>
        <v>1416</v>
      </c>
      <c r="AG14" s="37"/>
      <c r="AH14" s="9">
        <f t="shared" si="1"/>
        <v>66096.259999999995</v>
      </c>
    </row>
    <row r="15" spans="1:38">
      <c r="A15" s="20"/>
      <c r="B15" s="8"/>
      <c r="C15" s="9"/>
      <c r="D15" s="9"/>
      <c r="E15" s="9"/>
      <c r="F15" s="9"/>
      <c r="G15" s="9"/>
      <c r="H15" s="11"/>
      <c r="I15" s="11"/>
      <c r="J15" s="9"/>
      <c r="K15" s="9"/>
      <c r="L15" s="9"/>
      <c r="M15" s="9"/>
      <c r="N15" s="23">
        <f t="shared" si="0"/>
        <v>0</v>
      </c>
      <c r="P15" s="20">
        <v>43708</v>
      </c>
      <c r="Q15" s="8" t="s">
        <v>60</v>
      </c>
      <c r="R15" s="8">
        <v>195</v>
      </c>
      <c r="S15" s="55">
        <v>336</v>
      </c>
      <c r="T15" s="9"/>
      <c r="U15" s="9"/>
      <c r="V15" s="9"/>
      <c r="W15" s="9">
        <v>90</v>
      </c>
      <c r="X15" s="9"/>
      <c r="Y15" s="9"/>
      <c r="Z15" s="9"/>
      <c r="AA15" s="9"/>
      <c r="AB15" s="9"/>
      <c r="AC15" s="9"/>
      <c r="AD15" s="9"/>
      <c r="AE15" s="9"/>
      <c r="AF15" s="58">
        <f t="shared" si="3"/>
        <v>90</v>
      </c>
      <c r="AG15" s="37"/>
      <c r="AH15" s="9">
        <f t="shared" si="1"/>
        <v>66006.259999999995</v>
      </c>
    </row>
    <row r="16" spans="1:38">
      <c r="A16" s="20"/>
      <c r="B16" s="8"/>
      <c r="C16" s="9"/>
      <c r="D16" s="9"/>
      <c r="E16" s="9"/>
      <c r="F16" s="9"/>
      <c r="G16" s="9"/>
      <c r="H16" s="11"/>
      <c r="I16" s="11"/>
      <c r="J16" s="9"/>
      <c r="K16" s="9"/>
      <c r="L16" s="9"/>
      <c r="M16" s="9"/>
      <c r="N16" s="23">
        <f t="shared" si="0"/>
        <v>0</v>
      </c>
      <c r="P16" s="20">
        <v>43728</v>
      </c>
      <c r="Q16" s="8" t="s">
        <v>65</v>
      </c>
      <c r="R16" s="8">
        <v>196</v>
      </c>
      <c r="S16" s="55">
        <v>346</v>
      </c>
      <c r="T16" s="9"/>
      <c r="U16" s="9"/>
      <c r="V16" s="48"/>
      <c r="W16" s="48"/>
      <c r="X16" s="48"/>
      <c r="Y16" s="48"/>
      <c r="Z16" s="48"/>
      <c r="AA16" s="48"/>
      <c r="AB16" s="48">
        <v>340</v>
      </c>
      <c r="AC16" s="48"/>
      <c r="AD16" s="48"/>
      <c r="AE16" s="48"/>
      <c r="AF16" s="58">
        <f t="shared" si="3"/>
        <v>340</v>
      </c>
      <c r="AG16" s="37"/>
      <c r="AH16" s="9">
        <f t="shared" si="1"/>
        <v>65666.259999999995</v>
      </c>
    </row>
    <row r="17" spans="1:36">
      <c r="A17" s="20"/>
      <c r="B17" s="8"/>
      <c r="C17" s="9"/>
      <c r="D17" s="9"/>
      <c r="E17" s="9"/>
      <c r="F17" s="9"/>
      <c r="G17" s="9"/>
      <c r="H17" s="11"/>
      <c r="I17" s="11"/>
      <c r="J17" s="9"/>
      <c r="K17" s="9"/>
      <c r="L17" s="9"/>
      <c r="M17" s="9"/>
      <c r="N17" s="23">
        <f t="shared" si="0"/>
        <v>0</v>
      </c>
      <c r="P17" s="20">
        <v>43708</v>
      </c>
      <c r="Q17" s="8" t="s">
        <v>61</v>
      </c>
      <c r="R17" s="8">
        <v>197</v>
      </c>
      <c r="S17" s="55">
        <v>348</v>
      </c>
      <c r="T17" s="9"/>
      <c r="U17" s="9"/>
      <c r="V17" s="48">
        <v>300</v>
      </c>
      <c r="W17" s="48"/>
      <c r="X17" s="48"/>
      <c r="Y17" s="48"/>
      <c r="Z17" s="48"/>
      <c r="AA17" s="48"/>
      <c r="AB17" s="48"/>
      <c r="AC17" s="48"/>
      <c r="AD17" s="48"/>
      <c r="AE17" s="48">
        <v>60</v>
      </c>
      <c r="AF17" s="58">
        <f t="shared" si="3"/>
        <v>360</v>
      </c>
      <c r="AG17" s="37"/>
      <c r="AH17" s="9">
        <f t="shared" si="1"/>
        <v>65306.259999999995</v>
      </c>
    </row>
    <row r="18" spans="1:36">
      <c r="A18" s="20"/>
      <c r="B18" s="8"/>
      <c r="C18" s="9"/>
      <c r="D18" s="9"/>
      <c r="E18" s="9"/>
      <c r="F18" s="9"/>
      <c r="G18" s="9"/>
      <c r="H18" s="11"/>
      <c r="I18" s="11"/>
      <c r="J18" s="9"/>
      <c r="K18" s="9"/>
      <c r="L18" s="9"/>
      <c r="M18" s="9"/>
      <c r="N18" s="23">
        <f t="shared" si="0"/>
        <v>0</v>
      </c>
      <c r="P18" s="20">
        <v>43755</v>
      </c>
      <c r="Q18" s="8" t="s">
        <v>62</v>
      </c>
      <c r="R18" s="8">
        <v>198</v>
      </c>
      <c r="S18" s="55">
        <v>349</v>
      </c>
      <c r="T18" s="9"/>
      <c r="U18" s="9"/>
      <c r="V18" s="48"/>
      <c r="W18" s="48"/>
      <c r="X18" s="48"/>
      <c r="Y18" s="48"/>
      <c r="Z18" s="48"/>
      <c r="AA18" s="48"/>
      <c r="AB18" s="48">
        <v>117.5</v>
      </c>
      <c r="AC18" s="48"/>
      <c r="AD18" s="48"/>
      <c r="AE18" s="48">
        <v>23.5</v>
      </c>
      <c r="AF18" s="58">
        <f t="shared" si="3"/>
        <v>141</v>
      </c>
      <c r="AG18" s="37"/>
      <c r="AH18" s="9">
        <f t="shared" si="1"/>
        <v>65165.259999999995</v>
      </c>
    </row>
    <row r="19" spans="1:36">
      <c r="A19" s="20"/>
      <c r="B19" s="8"/>
      <c r="C19" s="9"/>
      <c r="D19" s="9"/>
      <c r="E19" s="9"/>
      <c r="F19" s="9"/>
      <c r="G19" s="9"/>
      <c r="H19" s="11"/>
      <c r="I19" s="11"/>
      <c r="J19" s="9"/>
      <c r="K19" s="9"/>
      <c r="L19" s="9"/>
      <c r="M19" s="9"/>
      <c r="N19" s="23">
        <f t="shared" si="0"/>
        <v>0</v>
      </c>
      <c r="P19" s="20">
        <v>43738</v>
      </c>
      <c r="Q19" s="8" t="s">
        <v>46</v>
      </c>
      <c r="R19" s="8">
        <v>199</v>
      </c>
      <c r="S19" s="55">
        <v>350</v>
      </c>
      <c r="T19" s="9"/>
      <c r="U19" s="9"/>
      <c r="V19" s="9"/>
      <c r="W19" s="9"/>
      <c r="X19" s="9"/>
      <c r="Y19" s="9">
        <v>295</v>
      </c>
      <c r="Z19" s="9"/>
      <c r="AA19" s="9"/>
      <c r="AB19" s="9"/>
      <c r="AC19" s="9"/>
      <c r="AD19" s="9"/>
      <c r="AE19" s="48">
        <v>59</v>
      </c>
      <c r="AF19" s="58">
        <f t="shared" si="2"/>
        <v>354</v>
      </c>
      <c r="AG19" s="37"/>
      <c r="AH19" s="9">
        <f t="shared" si="1"/>
        <v>64811.259999999995</v>
      </c>
    </row>
    <row r="20" spans="1:36">
      <c r="A20" s="20"/>
      <c r="B20" s="8"/>
      <c r="C20" s="9"/>
      <c r="D20" s="9"/>
      <c r="E20" s="9"/>
      <c r="F20" s="9"/>
      <c r="G20" s="9"/>
      <c r="H20" s="11"/>
      <c r="I20" s="11"/>
      <c r="J20" s="9"/>
      <c r="K20" s="9"/>
      <c r="L20" s="9"/>
      <c r="M20" s="9"/>
      <c r="N20" s="23">
        <f t="shared" si="0"/>
        <v>0</v>
      </c>
      <c r="P20" s="20">
        <v>43775</v>
      </c>
      <c r="Q20" s="8" t="s">
        <v>66</v>
      </c>
      <c r="R20" s="17">
        <v>200</v>
      </c>
      <c r="S20" s="57">
        <v>352</v>
      </c>
      <c r="T20" s="9"/>
      <c r="U20" s="9"/>
      <c r="V20" s="9"/>
      <c r="W20" s="9"/>
      <c r="X20" s="2">
        <v>172.8</v>
      </c>
      <c r="Y20" s="9"/>
      <c r="Z20" s="9"/>
      <c r="AA20" s="9"/>
      <c r="AB20" s="9"/>
      <c r="AC20" s="9"/>
      <c r="AD20" s="9"/>
      <c r="AE20" s="48">
        <v>43.2</v>
      </c>
      <c r="AF20" s="58">
        <f t="shared" si="2"/>
        <v>216</v>
      </c>
      <c r="AG20" s="37"/>
      <c r="AH20" s="9">
        <f t="shared" si="1"/>
        <v>64595.259999999995</v>
      </c>
    </row>
    <row r="21" spans="1:36">
      <c r="A21" s="20"/>
      <c r="B21" s="8"/>
      <c r="C21" s="9"/>
      <c r="D21" s="9"/>
      <c r="E21" s="9"/>
      <c r="F21" s="9"/>
      <c r="G21" s="9"/>
      <c r="H21" s="11"/>
      <c r="I21" s="11"/>
      <c r="J21" s="9"/>
      <c r="K21" s="9"/>
      <c r="L21" s="9"/>
      <c r="M21" s="9"/>
      <c r="N21" s="23">
        <f t="shared" si="0"/>
        <v>0</v>
      </c>
      <c r="P21" s="20">
        <v>43805</v>
      </c>
      <c r="Q21" s="8" t="s">
        <v>66</v>
      </c>
      <c r="R21" s="8">
        <v>200</v>
      </c>
      <c r="S21" s="55">
        <v>355</v>
      </c>
      <c r="T21" s="22"/>
      <c r="U21" s="22"/>
      <c r="V21" s="22"/>
      <c r="W21" s="22"/>
      <c r="X21" s="22">
        <v>9.6</v>
      </c>
      <c r="Y21" s="22"/>
      <c r="Z21" s="22"/>
      <c r="AA21" s="22"/>
      <c r="AB21" s="22"/>
      <c r="AC21" s="22"/>
      <c r="AD21" s="22"/>
      <c r="AE21" s="22">
        <v>2.4</v>
      </c>
      <c r="AF21" s="58">
        <f t="shared" ref="AF21:AF38" si="4">SUM(T21:AE21)</f>
        <v>12</v>
      </c>
      <c r="AG21" s="37"/>
      <c r="AH21" s="9">
        <f t="shared" si="1"/>
        <v>64583.259999999995</v>
      </c>
    </row>
    <row r="22" spans="1:36">
      <c r="A22" s="20"/>
      <c r="B22" s="8"/>
      <c r="C22" s="9"/>
      <c r="D22" s="9"/>
      <c r="E22" s="9"/>
      <c r="F22" s="9"/>
      <c r="G22" s="9"/>
      <c r="H22" s="11"/>
      <c r="I22" s="11"/>
      <c r="J22" s="9"/>
      <c r="K22" s="9"/>
      <c r="L22" s="9"/>
      <c r="M22" s="9"/>
      <c r="N22" s="23">
        <f t="shared" si="0"/>
        <v>0</v>
      </c>
      <c r="P22" s="20">
        <v>43782</v>
      </c>
      <c r="Q22" s="8" t="s">
        <v>68</v>
      </c>
      <c r="R22" s="8">
        <v>201</v>
      </c>
      <c r="S22" s="55">
        <v>353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>
        <v>50</v>
      </c>
      <c r="AE22" s="50"/>
      <c r="AF22" s="58">
        <f t="shared" si="4"/>
        <v>50</v>
      </c>
      <c r="AG22" s="37"/>
      <c r="AH22" s="9">
        <f t="shared" si="1"/>
        <v>64533.259999999995</v>
      </c>
    </row>
    <row r="23" spans="1:36">
      <c r="A23" s="20"/>
      <c r="B23" s="8"/>
      <c r="C23" s="9"/>
      <c r="D23" s="9"/>
      <c r="E23" s="9"/>
      <c r="F23" s="9"/>
      <c r="G23" s="9"/>
      <c r="H23" s="11"/>
      <c r="I23" s="11"/>
      <c r="J23" s="9"/>
      <c r="K23" s="9"/>
      <c r="L23" s="9"/>
      <c r="M23" s="9"/>
      <c r="N23" s="23">
        <f t="shared" si="0"/>
        <v>0</v>
      </c>
      <c r="P23" s="20">
        <v>43808</v>
      </c>
      <c r="Q23" s="8" t="s">
        <v>81</v>
      </c>
      <c r="R23" s="8">
        <v>202</v>
      </c>
      <c r="S23" s="55">
        <v>356</v>
      </c>
      <c r="T23" s="22"/>
      <c r="U23" s="22"/>
      <c r="V23" s="22"/>
      <c r="W23" s="22"/>
      <c r="X23" s="22">
        <v>300</v>
      </c>
      <c r="Y23" s="22"/>
      <c r="Z23" s="22"/>
      <c r="AA23" s="22"/>
      <c r="AB23" s="22"/>
      <c r="AC23" s="22"/>
      <c r="AD23" s="22"/>
      <c r="AE23" s="22">
        <v>60</v>
      </c>
      <c r="AF23" s="58">
        <f t="shared" si="4"/>
        <v>360</v>
      </c>
      <c r="AG23" s="37"/>
      <c r="AH23" s="9">
        <f t="shared" si="1"/>
        <v>64173.259999999995</v>
      </c>
    </row>
    <row r="24" spans="1:36">
      <c r="A24" s="20"/>
      <c r="B24" s="8"/>
      <c r="C24" s="9"/>
      <c r="D24" s="9"/>
      <c r="E24" s="9"/>
      <c r="F24" s="9"/>
      <c r="G24" s="9"/>
      <c r="H24" s="11"/>
      <c r="I24" s="11"/>
      <c r="J24" s="9"/>
      <c r="K24" s="9"/>
      <c r="L24" s="9"/>
      <c r="M24" s="9"/>
      <c r="N24" s="23">
        <f t="shared" si="0"/>
        <v>0</v>
      </c>
      <c r="P24" s="20">
        <v>43859</v>
      </c>
      <c r="Q24" s="8" t="s">
        <v>71</v>
      </c>
      <c r="R24" s="8">
        <v>203</v>
      </c>
      <c r="S24" s="55">
        <v>357</v>
      </c>
      <c r="T24" s="22"/>
      <c r="U24" s="22">
        <v>1000</v>
      </c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58">
        <f t="shared" si="4"/>
        <v>1000</v>
      </c>
      <c r="AG24" s="37"/>
      <c r="AH24" s="9">
        <f t="shared" si="1"/>
        <v>63173.259999999995</v>
      </c>
    </row>
    <row r="25" spans="1:36">
      <c r="A25" s="20"/>
      <c r="B25" s="8"/>
      <c r="C25" s="9"/>
      <c r="D25" s="9"/>
      <c r="E25" s="9"/>
      <c r="F25" s="9"/>
      <c r="G25" s="9"/>
      <c r="H25" s="11"/>
      <c r="I25" s="11"/>
      <c r="J25" s="9"/>
      <c r="K25" s="9"/>
      <c r="L25" s="9"/>
      <c r="M25" s="9"/>
      <c r="N25" s="23">
        <f t="shared" si="0"/>
        <v>0</v>
      </c>
      <c r="P25" s="20">
        <v>43880</v>
      </c>
      <c r="Q25" s="8" t="s">
        <v>70</v>
      </c>
      <c r="R25" s="8">
        <v>204</v>
      </c>
      <c r="S25" s="55">
        <v>358</v>
      </c>
      <c r="T25" s="22"/>
      <c r="U25" s="22"/>
      <c r="V25" s="22"/>
      <c r="W25" s="22"/>
      <c r="X25" s="22"/>
      <c r="Y25" s="22"/>
      <c r="Z25" s="22"/>
      <c r="AA25" s="22">
        <v>544</v>
      </c>
      <c r="AB25" s="22"/>
      <c r="AC25" s="22"/>
      <c r="AD25" s="22"/>
      <c r="AE25" s="22"/>
      <c r="AF25" s="58">
        <f t="shared" si="4"/>
        <v>544</v>
      </c>
      <c r="AG25" s="37"/>
      <c r="AH25" s="9">
        <f t="shared" si="1"/>
        <v>62629.259999999995</v>
      </c>
    </row>
    <row r="26" spans="1:36">
      <c r="A26" s="20"/>
      <c r="B26" s="8"/>
      <c r="C26" s="9"/>
      <c r="D26" s="9"/>
      <c r="E26" s="9"/>
      <c r="F26" s="9"/>
      <c r="G26" s="9"/>
      <c r="H26" s="11"/>
      <c r="I26" s="11"/>
      <c r="J26" s="9"/>
      <c r="K26" s="9"/>
      <c r="L26" s="9"/>
      <c r="M26" s="9"/>
      <c r="N26" s="23">
        <f t="shared" si="0"/>
        <v>0</v>
      </c>
      <c r="P26" s="51">
        <v>43646</v>
      </c>
      <c r="Q26" s="55" t="s">
        <v>46</v>
      </c>
      <c r="R26" s="55">
        <v>205</v>
      </c>
      <c r="S26" s="55">
        <v>342</v>
      </c>
      <c r="T26" s="48"/>
      <c r="U26" s="48"/>
      <c r="V26" s="48"/>
      <c r="W26" s="48"/>
      <c r="X26" s="48"/>
      <c r="Y26" s="48">
        <v>590</v>
      </c>
      <c r="Z26" s="48"/>
      <c r="AA26" s="48"/>
      <c r="AB26" s="48"/>
      <c r="AC26" s="48"/>
      <c r="AD26" s="48"/>
      <c r="AE26" s="48">
        <v>118</v>
      </c>
      <c r="AF26" s="58">
        <f t="shared" si="4"/>
        <v>708</v>
      </c>
      <c r="AG26" s="37"/>
      <c r="AH26" s="9">
        <f t="shared" si="1"/>
        <v>61921.259999999995</v>
      </c>
    </row>
    <row r="27" spans="1:36">
      <c r="A27" s="20"/>
      <c r="B27" s="8"/>
      <c r="C27" s="9"/>
      <c r="D27" s="9"/>
      <c r="E27" s="9"/>
      <c r="F27" s="9"/>
      <c r="G27" s="9"/>
      <c r="H27" s="11"/>
      <c r="I27" s="11"/>
      <c r="J27" s="9"/>
      <c r="K27" s="9"/>
      <c r="L27" s="9"/>
      <c r="M27" s="9"/>
      <c r="N27" s="23">
        <f t="shared" si="0"/>
        <v>0</v>
      </c>
      <c r="P27" s="20">
        <v>43805</v>
      </c>
      <c r="Q27" s="8" t="s">
        <v>69</v>
      </c>
      <c r="R27" s="8">
        <v>207</v>
      </c>
      <c r="S27" s="55">
        <v>354</v>
      </c>
      <c r="T27" s="9"/>
      <c r="U27" s="9"/>
      <c r="V27" s="9"/>
      <c r="W27" s="9"/>
      <c r="X27" s="9">
        <v>150</v>
      </c>
      <c r="Y27" s="22"/>
      <c r="Z27" s="22"/>
      <c r="AA27" s="22"/>
      <c r="AB27" s="22"/>
      <c r="AC27" s="22"/>
      <c r="AD27" s="22"/>
      <c r="AE27" s="50"/>
      <c r="AF27" s="58">
        <f t="shared" si="4"/>
        <v>150</v>
      </c>
      <c r="AG27" s="37"/>
      <c r="AH27" s="9">
        <f t="shared" si="1"/>
        <v>61771.259999999995</v>
      </c>
    </row>
    <row r="28" spans="1:36" s="54" customFormat="1">
      <c r="A28" s="20"/>
      <c r="B28" s="59"/>
      <c r="C28" s="9"/>
      <c r="D28" s="9"/>
      <c r="E28" s="9"/>
      <c r="F28" s="9"/>
      <c r="G28" s="9"/>
      <c r="H28" s="11"/>
      <c r="I28" s="11"/>
      <c r="J28" s="9"/>
      <c r="K28" s="9"/>
      <c r="L28" s="9"/>
      <c r="M28" s="9"/>
      <c r="N28" s="53">
        <f t="shared" si="0"/>
        <v>0</v>
      </c>
      <c r="P28" s="20"/>
      <c r="Q28" s="8"/>
      <c r="R28" s="8"/>
      <c r="S28" s="55"/>
      <c r="T28" s="9"/>
      <c r="U28" s="9"/>
      <c r="V28" s="9"/>
      <c r="W28" s="9"/>
      <c r="X28" s="9"/>
      <c r="Y28" s="22"/>
      <c r="Z28" s="22"/>
      <c r="AA28" s="22"/>
      <c r="AB28" s="22"/>
      <c r="AC28" s="22"/>
      <c r="AD28" s="22"/>
      <c r="AE28" s="50"/>
      <c r="AF28" s="48">
        <f t="shared" si="4"/>
        <v>0</v>
      </c>
      <c r="AG28" s="48"/>
      <c r="AH28" s="9">
        <f t="shared" si="1"/>
        <v>61771.259999999995</v>
      </c>
    </row>
    <row r="29" spans="1:36">
      <c r="A29" s="51"/>
      <c r="B29" s="60"/>
      <c r="C29" s="48"/>
      <c r="D29" s="48"/>
      <c r="E29" s="48"/>
      <c r="F29" s="48"/>
      <c r="G29" s="48"/>
      <c r="H29" s="52"/>
      <c r="I29" s="52"/>
      <c r="J29" s="48"/>
      <c r="K29" s="48"/>
      <c r="L29" s="48"/>
      <c r="M29" s="48"/>
      <c r="N29" s="23">
        <f t="shared" si="0"/>
        <v>0</v>
      </c>
      <c r="P29" s="20"/>
      <c r="Q29" s="8"/>
      <c r="R29" s="8"/>
      <c r="S29" s="8"/>
      <c r="T29" s="22"/>
      <c r="U29" s="22"/>
      <c r="V29" s="22"/>
      <c r="W29" s="22"/>
      <c r="X29" s="8"/>
      <c r="Y29" s="22"/>
      <c r="Z29" s="22"/>
      <c r="AA29" s="22"/>
      <c r="AB29" s="22"/>
      <c r="AC29" s="22"/>
      <c r="AD29" s="22"/>
      <c r="AE29" s="22"/>
      <c r="AF29" s="48">
        <f t="shared" si="4"/>
        <v>0</v>
      </c>
      <c r="AG29" s="37"/>
      <c r="AH29" s="9">
        <f t="shared" si="1"/>
        <v>61771.259999999995</v>
      </c>
    </row>
    <row r="30" spans="1:36">
      <c r="A30" s="20"/>
      <c r="B30" s="8"/>
      <c r="C30" s="9"/>
      <c r="D30" s="9"/>
      <c r="E30" s="9"/>
      <c r="F30" s="9"/>
      <c r="G30" s="9"/>
      <c r="H30" s="11"/>
      <c r="I30" s="11"/>
      <c r="J30" s="9"/>
      <c r="K30" s="9"/>
      <c r="L30" s="9"/>
      <c r="M30" s="9"/>
      <c r="N30" s="23">
        <f t="shared" ref="N30:N48" si="5">SUM(C30:M30)</f>
        <v>0</v>
      </c>
      <c r="P30" s="20"/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48"/>
      <c r="AF30" s="48">
        <f t="shared" si="4"/>
        <v>0</v>
      </c>
      <c r="AG30" s="37"/>
      <c r="AH30" s="9">
        <f t="shared" si="1"/>
        <v>61771.259999999995</v>
      </c>
      <c r="AJ30" s="2"/>
    </row>
    <row r="31" spans="1:36">
      <c r="A31" s="21"/>
      <c r="B31" s="8"/>
      <c r="C31" s="9"/>
      <c r="D31" s="9"/>
      <c r="E31" s="9"/>
      <c r="F31" s="9"/>
      <c r="G31" s="9"/>
      <c r="H31" s="11"/>
      <c r="I31" s="11"/>
      <c r="J31" s="12"/>
      <c r="K31" s="12"/>
      <c r="L31" s="12"/>
      <c r="M31" s="12"/>
      <c r="N31" s="23">
        <f t="shared" si="5"/>
        <v>0</v>
      </c>
      <c r="P31" s="20"/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22"/>
      <c r="AD31" s="22"/>
      <c r="AE31" s="50"/>
      <c r="AF31" s="48">
        <f t="shared" si="4"/>
        <v>0</v>
      </c>
      <c r="AG31" s="37"/>
      <c r="AH31" s="9">
        <f t="shared" si="1"/>
        <v>61771.259999999995</v>
      </c>
      <c r="AJ31" s="36"/>
    </row>
    <row r="32" spans="1:36">
      <c r="A32" s="20"/>
      <c r="B32" s="8"/>
      <c r="C32" s="9"/>
      <c r="D32" s="9"/>
      <c r="E32" s="9"/>
      <c r="F32" s="9"/>
      <c r="G32" s="9"/>
      <c r="H32" s="11"/>
      <c r="I32" s="38"/>
      <c r="J32" s="12"/>
      <c r="K32" s="12"/>
      <c r="L32" s="12"/>
      <c r="M32" s="12"/>
      <c r="N32" s="23">
        <f t="shared" si="5"/>
        <v>0</v>
      </c>
      <c r="P32" s="20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48"/>
      <c r="AF32" s="48">
        <f t="shared" si="4"/>
        <v>0</v>
      </c>
      <c r="AG32" s="37"/>
      <c r="AH32" s="9">
        <f t="shared" si="1"/>
        <v>61771.259999999995</v>
      </c>
      <c r="AJ32" s="36"/>
    </row>
    <row r="33" spans="1:37">
      <c r="A33" s="20"/>
      <c r="B33" s="8"/>
      <c r="C33" s="12"/>
      <c r="D33" s="12"/>
      <c r="E33" s="12"/>
      <c r="F33" s="12"/>
      <c r="G33" s="12"/>
      <c r="H33" s="13"/>
      <c r="I33" s="39"/>
      <c r="J33" s="12"/>
      <c r="K33" s="12"/>
      <c r="L33" s="12"/>
      <c r="M33" s="12"/>
      <c r="N33" s="23">
        <f t="shared" si="5"/>
        <v>0</v>
      </c>
      <c r="P33" s="20"/>
      <c r="Q33" s="8"/>
      <c r="R33" s="8"/>
      <c r="S33" s="8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48">
        <f t="shared" si="4"/>
        <v>0</v>
      </c>
      <c r="AG33" s="37"/>
      <c r="AH33" s="9">
        <f t="shared" si="1"/>
        <v>61771.259999999995</v>
      </c>
      <c r="AJ33" s="36"/>
    </row>
    <row r="34" spans="1:37">
      <c r="A34" s="20"/>
      <c r="B34" s="8"/>
      <c r="C34" s="12"/>
      <c r="D34" s="12"/>
      <c r="E34" s="12"/>
      <c r="F34" s="12"/>
      <c r="G34" s="12"/>
      <c r="H34" s="13"/>
      <c r="I34" s="39"/>
      <c r="J34" s="12"/>
      <c r="K34" s="12"/>
      <c r="L34" s="12"/>
      <c r="M34" s="12"/>
      <c r="N34" s="23">
        <f t="shared" si="5"/>
        <v>0</v>
      </c>
      <c r="P34" s="20"/>
      <c r="Q34" s="8"/>
      <c r="R34" s="8"/>
      <c r="S34" s="8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8">
        <f t="shared" si="4"/>
        <v>0</v>
      </c>
      <c r="AG34" s="37"/>
      <c r="AH34" s="9">
        <f t="shared" si="1"/>
        <v>61771.259999999995</v>
      </c>
      <c r="AJ34" s="36"/>
    </row>
    <row r="35" spans="1:37">
      <c r="A35" s="20"/>
      <c r="B35" s="8"/>
      <c r="C35" s="12"/>
      <c r="D35" s="12"/>
      <c r="E35" s="12"/>
      <c r="F35" s="12"/>
      <c r="G35" s="12"/>
      <c r="H35" s="13"/>
      <c r="I35" s="39"/>
      <c r="J35" s="12"/>
      <c r="K35" s="12"/>
      <c r="L35" s="12"/>
      <c r="M35" s="12"/>
      <c r="N35" s="23">
        <f t="shared" si="5"/>
        <v>0</v>
      </c>
      <c r="P35" s="20"/>
      <c r="Q35" s="8"/>
      <c r="R35" s="8"/>
      <c r="S35" s="8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48">
        <f t="shared" si="4"/>
        <v>0</v>
      </c>
      <c r="AG35" s="37"/>
      <c r="AH35" s="9">
        <f t="shared" si="1"/>
        <v>61771.259999999995</v>
      </c>
      <c r="AJ35" s="36"/>
    </row>
    <row r="36" spans="1:37">
      <c r="A36" s="20"/>
      <c r="B36" s="8"/>
      <c r="C36" s="12"/>
      <c r="D36" s="12"/>
      <c r="E36" s="12"/>
      <c r="F36" s="12"/>
      <c r="G36" s="12"/>
      <c r="H36" s="13"/>
      <c r="I36" s="39"/>
      <c r="J36" s="12"/>
      <c r="K36" s="12"/>
      <c r="L36" s="12"/>
      <c r="M36" s="12"/>
      <c r="N36" s="23">
        <f t="shared" si="5"/>
        <v>0</v>
      </c>
      <c r="P36" s="20"/>
      <c r="Q36" s="8"/>
      <c r="R36" s="8"/>
      <c r="S36" s="8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48">
        <f t="shared" si="4"/>
        <v>0</v>
      </c>
      <c r="AG36" s="37"/>
      <c r="AH36" s="9">
        <f t="shared" si="1"/>
        <v>61771.259999999995</v>
      </c>
      <c r="AJ36" s="36"/>
    </row>
    <row r="37" spans="1:37">
      <c r="A37" s="20"/>
      <c r="B37" s="8"/>
      <c r="C37" s="12"/>
      <c r="D37" s="12"/>
      <c r="E37" s="12"/>
      <c r="F37" s="12"/>
      <c r="G37" s="12"/>
      <c r="H37" s="13"/>
      <c r="I37" s="39"/>
      <c r="J37" s="12"/>
      <c r="K37" s="12"/>
      <c r="L37" s="12"/>
      <c r="M37" s="12"/>
      <c r="N37" s="23">
        <f t="shared" si="5"/>
        <v>0</v>
      </c>
      <c r="P37" s="20"/>
      <c r="Q37" s="8"/>
      <c r="R37" s="8"/>
      <c r="S37" s="8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8">
        <f t="shared" si="4"/>
        <v>0</v>
      </c>
      <c r="AG37" s="37"/>
      <c r="AH37" s="9">
        <f t="shared" si="1"/>
        <v>61771.259999999995</v>
      </c>
      <c r="AJ37" s="36"/>
    </row>
    <row r="38" spans="1:37">
      <c r="A38" s="20"/>
      <c r="B38" s="8"/>
      <c r="C38" s="12"/>
      <c r="D38" s="12"/>
      <c r="E38" s="12"/>
      <c r="F38" s="12"/>
      <c r="G38" s="12"/>
      <c r="H38" s="13"/>
      <c r="I38" s="39"/>
      <c r="J38" s="12"/>
      <c r="K38" s="12"/>
      <c r="L38" s="12"/>
      <c r="M38" s="12"/>
      <c r="N38" s="23">
        <f t="shared" si="5"/>
        <v>0</v>
      </c>
      <c r="P38" s="20"/>
      <c r="Q38" s="8"/>
      <c r="R38" s="8"/>
      <c r="S38" s="8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48">
        <f t="shared" si="4"/>
        <v>0</v>
      </c>
      <c r="AG38" s="37"/>
      <c r="AH38" s="9">
        <f t="shared" si="1"/>
        <v>61771.259999999995</v>
      </c>
      <c r="AJ38" s="36"/>
    </row>
    <row r="39" spans="1:37">
      <c r="A39" s="20"/>
      <c r="B39" s="8"/>
      <c r="C39" s="12"/>
      <c r="D39" s="12"/>
      <c r="E39" s="12"/>
      <c r="F39" s="12"/>
      <c r="G39" s="12"/>
      <c r="H39" s="13"/>
      <c r="I39" s="39"/>
      <c r="J39" s="12"/>
      <c r="K39" s="12"/>
      <c r="L39" s="12"/>
      <c r="M39" s="12"/>
      <c r="N39" s="23">
        <f t="shared" si="5"/>
        <v>0</v>
      </c>
      <c r="P39" s="20"/>
      <c r="Q39" s="8"/>
      <c r="R39" s="8"/>
      <c r="S39" s="8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9">
        <f t="shared" ref="AF39:AF49" si="6">SUM(T39:AE39)</f>
        <v>0</v>
      </c>
      <c r="AG39" s="37"/>
      <c r="AH39" s="9">
        <f t="shared" si="1"/>
        <v>61771.259999999995</v>
      </c>
      <c r="AJ39" s="36"/>
    </row>
    <row r="40" spans="1:37">
      <c r="A40" s="20"/>
      <c r="B40" s="8"/>
      <c r="C40" s="12"/>
      <c r="D40" s="12"/>
      <c r="E40" s="12"/>
      <c r="F40" s="12"/>
      <c r="G40" s="12"/>
      <c r="H40" s="13"/>
      <c r="I40" s="39"/>
      <c r="J40" s="12"/>
      <c r="K40" s="12"/>
      <c r="L40" s="12"/>
      <c r="M40" s="12"/>
      <c r="N40" s="23">
        <f t="shared" si="5"/>
        <v>0</v>
      </c>
      <c r="P40" s="20"/>
      <c r="Q40" s="8"/>
      <c r="R40" s="8"/>
      <c r="S40" s="8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9">
        <f t="shared" si="6"/>
        <v>0</v>
      </c>
      <c r="AG40" s="37"/>
      <c r="AH40" s="9">
        <f t="shared" si="1"/>
        <v>61771.259999999995</v>
      </c>
      <c r="AJ40" s="36"/>
    </row>
    <row r="41" spans="1:37">
      <c r="A41" s="20"/>
      <c r="B41" s="8"/>
      <c r="C41" s="12"/>
      <c r="D41" s="12"/>
      <c r="E41" s="12"/>
      <c r="F41" s="12"/>
      <c r="G41" s="12"/>
      <c r="H41" s="13"/>
      <c r="I41" s="39"/>
      <c r="J41" s="12"/>
      <c r="K41" s="12"/>
      <c r="L41" s="12"/>
      <c r="M41" s="12"/>
      <c r="N41" s="23">
        <f t="shared" si="5"/>
        <v>0</v>
      </c>
      <c r="P41" s="20"/>
      <c r="Q41" s="8"/>
      <c r="R41" s="8"/>
      <c r="S41" s="8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9">
        <f t="shared" si="6"/>
        <v>0</v>
      </c>
      <c r="AG41" s="37"/>
      <c r="AH41" s="9">
        <f t="shared" si="1"/>
        <v>61771.259999999995</v>
      </c>
      <c r="AJ41" s="36"/>
    </row>
    <row r="42" spans="1:37">
      <c r="A42" s="20"/>
      <c r="B42" s="8"/>
      <c r="C42" s="12"/>
      <c r="D42" s="12"/>
      <c r="E42" s="12"/>
      <c r="F42" s="12"/>
      <c r="G42" s="12"/>
      <c r="H42" s="13"/>
      <c r="I42" s="39"/>
      <c r="J42" s="12"/>
      <c r="K42" s="12"/>
      <c r="L42" s="12"/>
      <c r="M42" s="12"/>
      <c r="N42" s="23">
        <f t="shared" si="5"/>
        <v>0</v>
      </c>
      <c r="P42" s="20"/>
      <c r="Q42" s="8"/>
      <c r="R42" s="8"/>
      <c r="S42" s="8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9">
        <f t="shared" si="6"/>
        <v>0</v>
      </c>
      <c r="AG42" s="37"/>
      <c r="AH42" s="9">
        <f t="shared" si="1"/>
        <v>61771.259999999995</v>
      </c>
      <c r="AJ42" t="s">
        <v>78</v>
      </c>
      <c r="AK42" s="2">
        <f>AH5</f>
        <v>70244.12</v>
      </c>
    </row>
    <row r="43" spans="1:37">
      <c r="A43" s="20"/>
      <c r="B43" s="8"/>
      <c r="C43" s="12"/>
      <c r="D43" s="12"/>
      <c r="E43" s="12"/>
      <c r="F43" s="12"/>
      <c r="G43" s="12"/>
      <c r="H43" s="13"/>
      <c r="I43" s="39"/>
      <c r="J43" s="12"/>
      <c r="K43" s="12"/>
      <c r="L43" s="12"/>
      <c r="M43" s="12"/>
      <c r="N43" s="23">
        <f t="shared" si="5"/>
        <v>0</v>
      </c>
      <c r="P43" s="20"/>
      <c r="Q43" s="8"/>
      <c r="R43" s="8"/>
      <c r="S43" s="8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9">
        <f t="shared" si="6"/>
        <v>0</v>
      </c>
      <c r="AG43" s="37"/>
      <c r="AH43" s="9">
        <f t="shared" si="1"/>
        <v>61771.259999999995</v>
      </c>
      <c r="AJ43" t="s">
        <v>79</v>
      </c>
      <c r="AK43" s="2">
        <f>AF50</f>
        <v>8472.86</v>
      </c>
    </row>
    <row r="44" spans="1:37">
      <c r="A44" s="20"/>
      <c r="B44" s="8"/>
      <c r="C44" s="12"/>
      <c r="D44" s="12"/>
      <c r="E44" s="12"/>
      <c r="F44" s="12"/>
      <c r="G44" s="12"/>
      <c r="H44" s="13"/>
      <c r="I44" s="39"/>
      <c r="J44" s="12"/>
      <c r="K44" s="12"/>
      <c r="L44" s="12"/>
      <c r="M44" s="12"/>
      <c r="N44" s="23">
        <f t="shared" si="5"/>
        <v>0</v>
      </c>
      <c r="P44" s="20"/>
      <c r="Q44" s="8"/>
      <c r="R44" s="8"/>
      <c r="S44" s="8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9">
        <f t="shared" si="6"/>
        <v>0</v>
      </c>
      <c r="AG44" s="37"/>
      <c r="AH44" s="9">
        <f t="shared" si="1"/>
        <v>61771.259999999995</v>
      </c>
      <c r="AJ44" t="s">
        <v>72</v>
      </c>
      <c r="AK44" s="2">
        <f>N49</f>
        <v>16418.87</v>
      </c>
    </row>
    <row r="45" spans="1:37">
      <c r="A45" s="20"/>
      <c r="B45" s="8"/>
      <c r="C45" s="12"/>
      <c r="D45" s="12"/>
      <c r="E45" s="12"/>
      <c r="F45" s="12"/>
      <c r="G45" s="12"/>
      <c r="H45" s="13"/>
      <c r="I45" s="39"/>
      <c r="J45" s="12"/>
      <c r="K45" s="12"/>
      <c r="L45" s="12"/>
      <c r="M45" s="12"/>
      <c r="N45" s="23">
        <f t="shared" si="5"/>
        <v>0</v>
      </c>
      <c r="P45" s="20"/>
      <c r="Q45" s="8"/>
      <c r="R45" s="8"/>
      <c r="S45" s="8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9">
        <f t="shared" si="6"/>
        <v>0</v>
      </c>
      <c r="AG45" s="37"/>
      <c r="AH45" s="9">
        <f t="shared" si="1"/>
        <v>61771.259999999995</v>
      </c>
      <c r="AJ45" s="2" t="s">
        <v>80</v>
      </c>
      <c r="AK45" s="2">
        <f>SUM(AK42+AK44-AK43)</f>
        <v>78190.12999999999</v>
      </c>
    </row>
    <row r="46" spans="1:37">
      <c r="A46" s="20"/>
      <c r="B46" s="8"/>
      <c r="C46" s="12"/>
      <c r="D46" s="12"/>
      <c r="E46" s="12"/>
      <c r="F46" s="12"/>
      <c r="G46" s="12"/>
      <c r="H46" s="13"/>
      <c r="I46" s="39"/>
      <c r="J46" s="12"/>
      <c r="K46" s="12"/>
      <c r="L46" s="12"/>
      <c r="M46" s="12"/>
      <c r="N46" s="23">
        <f t="shared" si="5"/>
        <v>0</v>
      </c>
      <c r="P46" s="20"/>
      <c r="Q46" s="8"/>
      <c r="R46" s="8"/>
      <c r="S46" s="8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9">
        <f t="shared" si="6"/>
        <v>0</v>
      </c>
      <c r="AG46" s="37"/>
      <c r="AH46" s="9">
        <f t="shared" si="1"/>
        <v>61771.259999999995</v>
      </c>
      <c r="AJ46" s="36"/>
    </row>
    <row r="47" spans="1:37">
      <c r="A47" s="20"/>
      <c r="B47" s="8"/>
      <c r="C47" s="12"/>
      <c r="D47" s="12"/>
      <c r="E47" s="12"/>
      <c r="F47" s="12"/>
      <c r="G47" s="12"/>
      <c r="H47" s="13"/>
      <c r="I47" s="39"/>
      <c r="J47" s="12"/>
      <c r="K47" s="12"/>
      <c r="L47" s="12"/>
      <c r="M47" s="12"/>
      <c r="N47" s="23">
        <f t="shared" si="5"/>
        <v>0</v>
      </c>
      <c r="P47" s="20"/>
      <c r="Q47" s="8"/>
      <c r="R47" s="8"/>
      <c r="S47" s="8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9">
        <f t="shared" si="6"/>
        <v>0</v>
      </c>
      <c r="AG47" s="37"/>
      <c r="AH47" s="9">
        <f t="shared" si="1"/>
        <v>61771.259999999995</v>
      </c>
      <c r="AK47" s="2"/>
    </row>
    <row r="48" spans="1:37">
      <c r="A48" s="20"/>
      <c r="B48" s="8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23">
        <f t="shared" si="5"/>
        <v>0</v>
      </c>
      <c r="P48" s="20"/>
      <c r="Q48" s="8"/>
      <c r="R48" s="8"/>
      <c r="S48" s="8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9">
        <f t="shared" si="6"/>
        <v>0</v>
      </c>
      <c r="AG48" s="37"/>
      <c r="AH48" s="9">
        <f t="shared" si="1"/>
        <v>61771.259999999995</v>
      </c>
      <c r="AI48" s="35"/>
      <c r="AJ48" s="2"/>
    </row>
    <row r="49" spans="2:37" ht="15.75" thickBot="1">
      <c r="B49" t="s">
        <v>22</v>
      </c>
      <c r="C49" s="14">
        <f t="shared" ref="C49:M49" si="7">SUM(C6:C48)</f>
        <v>8000</v>
      </c>
      <c r="D49" s="14">
        <f t="shared" si="7"/>
        <v>600</v>
      </c>
      <c r="E49" s="14">
        <f t="shared" si="7"/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264.56</v>
      </c>
      <c r="J49" s="14">
        <f t="shared" si="7"/>
        <v>0</v>
      </c>
      <c r="K49" s="14">
        <f t="shared" si="7"/>
        <v>174.68</v>
      </c>
      <c r="L49" s="14">
        <f t="shared" si="7"/>
        <v>0</v>
      </c>
      <c r="M49" s="14">
        <f t="shared" si="7"/>
        <v>7379.63</v>
      </c>
      <c r="N49" s="14">
        <f>SUM(C49:M49)</f>
        <v>16418.87</v>
      </c>
      <c r="O49" s="2"/>
      <c r="P49" s="20"/>
      <c r="Q49" s="8"/>
      <c r="R49" s="8"/>
      <c r="S49" s="8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9">
        <f t="shared" si="6"/>
        <v>0</v>
      </c>
      <c r="AH49" s="2"/>
    </row>
    <row r="50" spans="2:37" ht="16.5" thickTop="1" thickBot="1">
      <c r="Q50" t="s">
        <v>22</v>
      </c>
      <c r="T50" s="14">
        <f t="shared" ref="T50:AF50" si="8">SUM(T6:T49)</f>
        <v>683.5</v>
      </c>
      <c r="U50" s="14">
        <f t="shared" si="8"/>
        <v>1000</v>
      </c>
      <c r="V50" s="14">
        <f t="shared" si="8"/>
        <v>300</v>
      </c>
      <c r="W50" s="14">
        <f t="shared" si="8"/>
        <v>90</v>
      </c>
      <c r="X50" s="14">
        <f t="shared" si="8"/>
        <v>779.90000000000009</v>
      </c>
      <c r="Y50" s="14">
        <f t="shared" si="8"/>
        <v>3185</v>
      </c>
      <c r="Z50" s="14">
        <f t="shared" si="8"/>
        <v>0</v>
      </c>
      <c r="AA50" s="14">
        <f t="shared" si="8"/>
        <v>874</v>
      </c>
      <c r="AB50" s="14">
        <f t="shared" si="8"/>
        <v>592.85</v>
      </c>
      <c r="AC50" s="14">
        <f t="shared" si="8"/>
        <v>0</v>
      </c>
      <c r="AD50" s="14">
        <f t="shared" si="8"/>
        <v>50</v>
      </c>
      <c r="AE50" s="14">
        <f t="shared" si="8"/>
        <v>917.61</v>
      </c>
      <c r="AF50" s="14">
        <f t="shared" si="8"/>
        <v>8472.86</v>
      </c>
      <c r="AH50" s="2"/>
    </row>
    <row r="51" spans="2:37" ht="15.75" thickTop="1">
      <c r="AH51" s="35"/>
      <c r="AI51" s="35"/>
      <c r="AJ51" s="35"/>
      <c r="AK51" s="35"/>
    </row>
    <row r="52" spans="2:37">
      <c r="N52" s="2"/>
    </row>
    <row r="53" spans="2:37">
      <c r="Q53">
        <f>SUM(Q57:Q68)</f>
        <v>78190</v>
      </c>
      <c r="R53">
        <v>78190</v>
      </c>
      <c r="S53">
        <f>SUM(R53-Q53)</f>
        <v>0</v>
      </c>
    </row>
    <row r="54" spans="2:37">
      <c r="P54" s="8" t="s">
        <v>95</v>
      </c>
    </row>
    <row r="55" spans="2:37">
      <c r="P55" s="8"/>
    </row>
    <row r="56" spans="2:37">
      <c r="P56" s="8" t="s">
        <v>84</v>
      </c>
      <c r="Q56" s="8" t="s">
        <v>85</v>
      </c>
    </row>
    <row r="57" spans="2:37">
      <c r="P57" s="8" t="s">
        <v>23</v>
      </c>
      <c r="Q57" s="8">
        <v>5500</v>
      </c>
    </row>
    <row r="58" spans="2:37">
      <c r="P58" s="8" t="s">
        <v>6</v>
      </c>
      <c r="Q58" s="8">
        <v>1000</v>
      </c>
    </row>
    <row r="59" spans="2:37">
      <c r="P59" s="8" t="s">
        <v>91</v>
      </c>
      <c r="Q59" s="8">
        <v>1000</v>
      </c>
    </row>
    <row r="60" spans="2:37">
      <c r="P60" s="8" t="s">
        <v>86</v>
      </c>
      <c r="Q60" s="8">
        <v>400</v>
      </c>
    </row>
    <row r="61" spans="2:37">
      <c r="P61" s="8" t="s">
        <v>87</v>
      </c>
      <c r="Q61" s="8">
        <v>1000</v>
      </c>
    </row>
    <row r="62" spans="2:37">
      <c r="P62" s="8" t="s">
        <v>89</v>
      </c>
      <c r="Q62" s="8">
        <v>600</v>
      </c>
    </row>
    <row r="63" spans="2:37">
      <c r="P63" s="8" t="s">
        <v>88</v>
      </c>
      <c r="Q63" s="8">
        <v>1000</v>
      </c>
    </row>
    <row r="64" spans="2:37">
      <c r="P64" s="8" t="s">
        <v>90</v>
      </c>
      <c r="Q64" s="8">
        <v>300</v>
      </c>
    </row>
    <row r="65" spans="16:17">
      <c r="P65" s="8" t="s">
        <v>92</v>
      </c>
      <c r="Q65" s="8">
        <v>25000</v>
      </c>
    </row>
    <row r="66" spans="16:17">
      <c r="P66" s="8" t="s">
        <v>93</v>
      </c>
      <c r="Q66" s="8">
        <v>10000</v>
      </c>
    </row>
    <row r="67" spans="16:17">
      <c r="P67" s="8" t="s">
        <v>94</v>
      </c>
      <c r="Q67" s="8">
        <v>30000</v>
      </c>
    </row>
    <row r="68" spans="16:17">
      <c r="P68" s="8" t="s">
        <v>73</v>
      </c>
      <c r="Q68" s="8">
        <v>2390</v>
      </c>
    </row>
  </sheetData>
  <autoFilter ref="A3:AH49">
    <filterColumn colId="4"/>
    <filterColumn colId="18"/>
  </autoFilter>
  <sortState ref="A6:M48">
    <sortCondition ref="A6:A48"/>
  </sortState>
  <pageMargins left="0.7" right="0.7" top="0.75" bottom="0.75" header="0.3" footer="0.3"/>
  <pageSetup paperSize="9" scale="3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Accounts</vt:lpstr>
      <vt:lpstr>Sheet3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David Pearson-Briggs</cp:lastModifiedBy>
  <cp:lastPrinted>2020-06-22T12:50:43Z</cp:lastPrinted>
  <dcterms:created xsi:type="dcterms:W3CDTF">2013-07-09T14:13:04Z</dcterms:created>
  <dcterms:modified xsi:type="dcterms:W3CDTF">2020-10-07T12:15:08Z</dcterms:modified>
</cp:coreProperties>
</file>